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codeName="ThisWorkbook"/>
  <mc:AlternateContent xmlns:mc="http://schemas.openxmlformats.org/markup-compatibility/2006">
    <mc:Choice Requires="x15">
      <x15ac:absPath xmlns:x15ac="http://schemas.microsoft.com/office/spreadsheetml/2010/11/ac" url="https://sniffer-my.sharepoint.com/personal/ellie_sniffer_org_uk/Documents/Documents/"/>
    </mc:Choice>
  </mc:AlternateContent>
  <xr:revisionPtr revIDLastSave="0" documentId="8_{E5CA9850-6936-4151-920D-042DF57BE036}" xr6:coauthVersionLast="45" xr6:coauthVersionMax="45" xr10:uidLastSave="{00000000-0000-0000-0000-000000000000}"/>
  <bookViews>
    <workbookView xWindow="-110" yWindow="-110" windowWidth="19420" windowHeight="10420" tabRatio="926" activeTab="3" xr2:uid="{00000000-000D-0000-FFFF-FFFF00000000}"/>
  </bookViews>
  <sheets>
    <sheet name="New Instructions" sheetId="37" r:id="rId1"/>
    <sheet name="Org Culture + Resources" sheetId="32" r:id="rId2"/>
    <sheet name="Understanding Challenge" sheetId="33" r:id="rId3"/>
    <sheet name="Planning + Implementation" sheetId="34" r:id="rId4"/>
    <sheet name="Working Together" sheetId="35" r:id="rId5"/>
    <sheet name=" Visualisation" sheetId="28" r:id="rId6"/>
    <sheet name="Project Timeline" sheetId="25" r:id="rId7"/>
    <sheet name="Data Output" sheetId="36" r:id="rId8"/>
    <sheet name="Lookups" sheetId="31" r:id="rId9"/>
  </sheets>
  <definedNames>
    <definedName name="_xlnm._FilterDatabase" localSheetId="7" hidden="1">'Data Output'!$A$1:$S$291</definedName>
    <definedName name="BUDGET_Title">#REF!</definedName>
    <definedName name="ColumnTitle1" localSheetId="5">#REF!</definedName>
    <definedName name="ColumnTitle1" localSheetId="1">'Org Culture + Resources'!$B$18</definedName>
    <definedName name="ColumnTitle1" localSheetId="3">'Planning + Implementation'!$B$18</definedName>
    <definedName name="ColumnTitle1" localSheetId="2">'Understanding Challenge'!$B$18</definedName>
    <definedName name="ColumnTitle1" localSheetId="4">'Working Together'!$B$18</definedName>
    <definedName name="ColumnTitle1">#REF!</definedName>
    <definedName name="ColumnTitleRegion1..G5.1" localSheetId="1">'Org Culture + Resources'!$B$11</definedName>
    <definedName name="ColumnTitleRegion1..G5.1" localSheetId="3">'Planning + Implementation'!$B$11</definedName>
    <definedName name="ColumnTitleRegion1..G5.1" localSheetId="2">'Understanding Challenge'!$B$11</definedName>
    <definedName name="ColumnTitleRegion1..G5.1" localSheetId="4">'Working Together'!$B$11</definedName>
    <definedName name="ColumnTitleRegion1..G5.1">#REF!</definedName>
    <definedName name="COMPANY_NAME">#REF!</definedName>
    <definedName name="PlanDueDate" localSheetId="1">'Org Culture + Resources'!$D$10</definedName>
    <definedName name="PlanDueDate" localSheetId="3">'Planning + Implementation'!$D$10</definedName>
    <definedName name="PlanDueDate" localSheetId="2">'Understanding Challenge'!$D$10</definedName>
    <definedName name="PlanDueDate" localSheetId="4">'Working Together'!$D$10</definedName>
    <definedName name="PlanDueDate">#REF!</definedName>
    <definedName name="_xlnm.Print_Titles" localSheetId="1">'Org Culture + Resources'!$18:$18</definedName>
    <definedName name="_xlnm.Print_Titles" localSheetId="3">'Planning + Implementation'!$18:$18</definedName>
    <definedName name="_xlnm.Print_Titles" localSheetId="2">'Understanding Challenge'!$18:$18</definedName>
    <definedName name="_xlnm.Print_Titles" localSheetId="4">'Working Together'!$18:$18</definedName>
    <definedName name="RowTitleRegion1..E3" localSheetId="1">'Org Culture + Resources'!#REF!</definedName>
    <definedName name="RowTitleRegion1..E3" localSheetId="3">'Planning + Implementation'!#REF!</definedName>
    <definedName name="RowTitleRegion1..E3" localSheetId="2">'Understanding Challenge'!#REF!</definedName>
    <definedName name="RowTitleRegion1..E3" localSheetId="4">'Working Together'!#REF!</definedName>
    <definedName name="RowTitleRegion1..E3">#REF!</definedName>
    <definedName name="RowTitleRegion2..G3" localSheetId="1">'Org Culture + Resources'!$E$4</definedName>
    <definedName name="RowTitleRegion2..G3" localSheetId="3">'Planning + Implementation'!$E$4</definedName>
    <definedName name="RowTitleRegion2..G3" localSheetId="2">'Understanding Challenge'!$E$4</definedName>
    <definedName name="RowTitleRegion2..G3" localSheetId="4">'Working Together'!$E$4</definedName>
    <definedName name="RowTitleRegion2..G3">#REF!</definedName>
    <definedName name="Title1" localSheetId="1">#REF!</definedName>
    <definedName name="Title1" localSheetId="3">#REF!</definedName>
    <definedName name="Title1" localSheetId="2">#REF!</definedName>
    <definedName name="Title1" localSheetId="4">#REF!</definedName>
    <definedName name="Title1">#REF!</definedName>
    <definedName name="Title2" localSheetId="1">#REF!</definedName>
    <definedName name="Title2" localSheetId="3">#REF!</definedName>
    <definedName name="Title2" localSheetId="2">#REF!</definedName>
    <definedName name="Title2" localSheetId="4">#REF!</definedName>
    <definedName name="Title2">#REF!</definedName>
    <definedName name="Title3" localSheetId="1">#REF!</definedName>
    <definedName name="Title3" localSheetId="3">#REF!</definedName>
    <definedName name="Title3" localSheetId="2">#REF!</definedName>
    <definedName name="Title3" localSheetId="4">#REF!</definedName>
    <definedName name="Title3">#REF!</definedName>
    <definedName name="Title4" localSheetId="1">#REF!</definedName>
    <definedName name="Title4" localSheetId="3">#REF!</definedName>
    <definedName name="Title4" localSheetId="2">#REF!</definedName>
    <definedName name="Title4" localSheetId="4">#REF!</definedName>
    <definedName name="Title4">#REF!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91" i="36" l="1"/>
  <c r="G290" i="36"/>
  <c r="G289" i="36"/>
  <c r="G288" i="36"/>
  <c r="G287" i="36"/>
  <c r="G286" i="36"/>
  <c r="G285" i="36"/>
  <c r="G284" i="36"/>
  <c r="G283" i="36"/>
  <c r="G282" i="36"/>
  <c r="G281" i="36"/>
  <c r="G280" i="36"/>
  <c r="G279" i="36"/>
  <c r="G218" i="36"/>
  <c r="G217" i="36"/>
  <c r="G216" i="36"/>
  <c r="G215" i="36"/>
  <c r="G214" i="36"/>
  <c r="G213" i="36"/>
  <c r="G212" i="36"/>
  <c r="G211" i="36"/>
  <c r="G210" i="36"/>
  <c r="G209" i="36"/>
  <c r="G208" i="36"/>
  <c r="G207" i="36"/>
  <c r="G206" i="36"/>
  <c r="G205" i="36"/>
  <c r="G144" i="36"/>
  <c r="G143" i="36"/>
  <c r="G142" i="36"/>
  <c r="G141" i="36"/>
  <c r="G140" i="36"/>
  <c r="G139" i="36"/>
  <c r="G138" i="36"/>
  <c r="G137" i="36"/>
  <c r="G136" i="36"/>
  <c r="G135" i="36"/>
  <c r="G134" i="36"/>
  <c r="G133" i="36"/>
  <c r="G72" i="36"/>
  <c r="G71" i="36"/>
  <c r="G70" i="36"/>
  <c r="G69" i="36"/>
  <c r="G68" i="36"/>
  <c r="G67" i="36"/>
  <c r="G66" i="36"/>
  <c r="G65" i="36"/>
  <c r="G64" i="36"/>
  <c r="G63" i="36"/>
  <c r="G62" i="36"/>
  <c r="S291" i="36" l="1"/>
  <c r="R291" i="36"/>
  <c r="Q291" i="36"/>
  <c r="P291" i="36"/>
  <c r="O291" i="36"/>
  <c r="N291" i="36"/>
  <c r="M291" i="36"/>
  <c r="L291" i="36"/>
  <c r="J291" i="36" s="1"/>
  <c r="K291" i="36"/>
  <c r="H291" i="36"/>
  <c r="E291" i="36"/>
  <c r="C291" i="36"/>
  <c r="B291" i="36"/>
  <c r="A291" i="36"/>
  <c r="S290" i="36"/>
  <c r="R290" i="36"/>
  <c r="Q290" i="36"/>
  <c r="P290" i="36"/>
  <c r="O290" i="36"/>
  <c r="N290" i="36"/>
  <c r="M290" i="36"/>
  <c r="L290" i="36"/>
  <c r="K290" i="36"/>
  <c r="J290" i="36" s="1"/>
  <c r="H290" i="36"/>
  <c r="E290" i="36"/>
  <c r="C290" i="36"/>
  <c r="B290" i="36"/>
  <c r="A290" i="36"/>
  <c r="S289" i="36"/>
  <c r="R289" i="36"/>
  <c r="Q289" i="36"/>
  <c r="P289" i="36"/>
  <c r="O289" i="36"/>
  <c r="N289" i="36"/>
  <c r="M289" i="36"/>
  <c r="L289" i="36"/>
  <c r="K289" i="36"/>
  <c r="H289" i="36"/>
  <c r="E289" i="36"/>
  <c r="C289" i="36"/>
  <c r="B289" i="36"/>
  <c r="A289" i="36"/>
  <c r="S288" i="36"/>
  <c r="R288" i="36"/>
  <c r="Q288" i="36"/>
  <c r="P288" i="36"/>
  <c r="O288" i="36"/>
  <c r="N288" i="36"/>
  <c r="M288" i="36"/>
  <c r="L288" i="36"/>
  <c r="K288" i="36"/>
  <c r="H288" i="36"/>
  <c r="E288" i="36"/>
  <c r="C288" i="36"/>
  <c r="B288" i="36"/>
  <c r="A288" i="36"/>
  <c r="S287" i="36"/>
  <c r="R287" i="36"/>
  <c r="Q287" i="36"/>
  <c r="P287" i="36"/>
  <c r="O287" i="36"/>
  <c r="N287" i="36"/>
  <c r="M287" i="36"/>
  <c r="L287" i="36"/>
  <c r="K287" i="36"/>
  <c r="H287" i="36"/>
  <c r="E287" i="36"/>
  <c r="C287" i="36"/>
  <c r="B287" i="36"/>
  <c r="A287" i="36"/>
  <c r="S286" i="36"/>
  <c r="R286" i="36"/>
  <c r="Q286" i="36"/>
  <c r="P286" i="36"/>
  <c r="O286" i="36"/>
  <c r="N286" i="36"/>
  <c r="M286" i="36"/>
  <c r="L286" i="36"/>
  <c r="K286" i="36"/>
  <c r="H286" i="36"/>
  <c r="E286" i="36"/>
  <c r="C286" i="36"/>
  <c r="B286" i="36"/>
  <c r="A286" i="36"/>
  <c r="S285" i="36"/>
  <c r="R285" i="36"/>
  <c r="Q285" i="36"/>
  <c r="P285" i="36"/>
  <c r="O285" i="36"/>
  <c r="N285" i="36"/>
  <c r="M285" i="36"/>
  <c r="L285" i="36"/>
  <c r="K285" i="36"/>
  <c r="H285" i="36"/>
  <c r="E285" i="36"/>
  <c r="C285" i="36"/>
  <c r="B285" i="36"/>
  <c r="A285" i="36"/>
  <c r="S284" i="36"/>
  <c r="R284" i="36"/>
  <c r="Q284" i="36"/>
  <c r="P284" i="36"/>
  <c r="O284" i="36"/>
  <c r="N284" i="36"/>
  <c r="M284" i="36"/>
  <c r="L284" i="36"/>
  <c r="K284" i="36"/>
  <c r="H284" i="36"/>
  <c r="E284" i="36"/>
  <c r="C284" i="36"/>
  <c r="B284" i="36"/>
  <c r="A284" i="36"/>
  <c r="S283" i="36"/>
  <c r="R283" i="36"/>
  <c r="Q283" i="36"/>
  <c r="P283" i="36"/>
  <c r="O283" i="36"/>
  <c r="N283" i="36"/>
  <c r="M283" i="36"/>
  <c r="L283" i="36"/>
  <c r="J283" i="36" s="1"/>
  <c r="K283" i="36"/>
  <c r="H283" i="36"/>
  <c r="E283" i="36"/>
  <c r="C283" i="36"/>
  <c r="B283" i="36"/>
  <c r="A283" i="36"/>
  <c r="S282" i="36"/>
  <c r="R282" i="36"/>
  <c r="Q282" i="36"/>
  <c r="P282" i="36"/>
  <c r="O282" i="36"/>
  <c r="N282" i="36"/>
  <c r="M282" i="36"/>
  <c r="L282" i="36"/>
  <c r="K282" i="36"/>
  <c r="J282" i="36" s="1"/>
  <c r="H282" i="36"/>
  <c r="E282" i="36"/>
  <c r="C282" i="36"/>
  <c r="B282" i="36"/>
  <c r="A282" i="36"/>
  <c r="S281" i="36"/>
  <c r="R281" i="36"/>
  <c r="Q281" i="36"/>
  <c r="P281" i="36"/>
  <c r="O281" i="36"/>
  <c r="N281" i="36"/>
  <c r="M281" i="36"/>
  <c r="L281" i="36"/>
  <c r="K281" i="36"/>
  <c r="H281" i="36"/>
  <c r="E281" i="36"/>
  <c r="C281" i="36"/>
  <c r="B281" i="36"/>
  <c r="A281" i="36"/>
  <c r="S280" i="36"/>
  <c r="R280" i="36"/>
  <c r="Q280" i="36"/>
  <c r="P280" i="36"/>
  <c r="O280" i="36"/>
  <c r="N280" i="36"/>
  <c r="M280" i="36"/>
  <c r="L280" i="36"/>
  <c r="K280" i="36"/>
  <c r="H280" i="36"/>
  <c r="E280" i="36"/>
  <c r="C280" i="36"/>
  <c r="B280" i="36"/>
  <c r="A280" i="36"/>
  <c r="S279" i="36"/>
  <c r="R279" i="36"/>
  <c r="Q279" i="36"/>
  <c r="P279" i="36"/>
  <c r="O279" i="36"/>
  <c r="N279" i="36"/>
  <c r="M279" i="36"/>
  <c r="L279" i="36"/>
  <c r="K279" i="36"/>
  <c r="H279" i="36"/>
  <c r="E279" i="36"/>
  <c r="C279" i="36"/>
  <c r="B279" i="36"/>
  <c r="A279" i="36"/>
  <c r="H278" i="36"/>
  <c r="C278" i="36"/>
  <c r="B278" i="36"/>
  <c r="A278" i="36"/>
  <c r="H277" i="36"/>
  <c r="C277" i="36"/>
  <c r="B277" i="36"/>
  <c r="A277" i="36"/>
  <c r="H276" i="36"/>
  <c r="C276" i="36"/>
  <c r="B276" i="36"/>
  <c r="A276" i="36"/>
  <c r="H275" i="36"/>
  <c r="C275" i="36"/>
  <c r="B275" i="36"/>
  <c r="A275" i="36"/>
  <c r="H274" i="36"/>
  <c r="C274" i="36"/>
  <c r="B274" i="36"/>
  <c r="A274" i="36"/>
  <c r="H273" i="36"/>
  <c r="C273" i="36"/>
  <c r="B273" i="36"/>
  <c r="A273" i="36"/>
  <c r="H272" i="36"/>
  <c r="C272" i="36"/>
  <c r="B272" i="36"/>
  <c r="A272" i="36"/>
  <c r="H271" i="36"/>
  <c r="C271" i="36"/>
  <c r="B271" i="36"/>
  <c r="A271" i="36"/>
  <c r="I270" i="36"/>
  <c r="H270" i="36"/>
  <c r="C270" i="36"/>
  <c r="B270" i="36"/>
  <c r="A270" i="36"/>
  <c r="I269" i="36"/>
  <c r="H269" i="36"/>
  <c r="C269" i="36"/>
  <c r="B269" i="36"/>
  <c r="A269" i="36"/>
  <c r="I268" i="36"/>
  <c r="H268" i="36"/>
  <c r="C268" i="36"/>
  <c r="B268" i="36"/>
  <c r="A268" i="36"/>
  <c r="I267" i="36"/>
  <c r="H267" i="36"/>
  <c r="C267" i="36"/>
  <c r="B267" i="36"/>
  <c r="A267" i="36"/>
  <c r="H266" i="36"/>
  <c r="C266" i="36"/>
  <c r="B266" i="36"/>
  <c r="A266" i="36"/>
  <c r="H265" i="36"/>
  <c r="C265" i="36"/>
  <c r="B265" i="36"/>
  <c r="A265" i="36"/>
  <c r="H264" i="36"/>
  <c r="C264" i="36"/>
  <c r="B264" i="36"/>
  <c r="A264" i="36"/>
  <c r="H263" i="36"/>
  <c r="C263" i="36"/>
  <c r="B263" i="36"/>
  <c r="A263" i="36"/>
  <c r="H262" i="36"/>
  <c r="C262" i="36"/>
  <c r="B262" i="36"/>
  <c r="A262" i="36"/>
  <c r="H261" i="36"/>
  <c r="C261" i="36"/>
  <c r="B261" i="36"/>
  <c r="A261" i="36"/>
  <c r="H260" i="36"/>
  <c r="C260" i="36"/>
  <c r="B260" i="36"/>
  <c r="A260" i="36"/>
  <c r="H259" i="36"/>
  <c r="C259" i="36"/>
  <c r="B259" i="36"/>
  <c r="A259" i="36"/>
  <c r="I258" i="36"/>
  <c r="H258" i="36"/>
  <c r="C258" i="36"/>
  <c r="B258" i="36"/>
  <c r="A258" i="36"/>
  <c r="I257" i="36"/>
  <c r="H257" i="36"/>
  <c r="C257" i="36"/>
  <c r="B257" i="36"/>
  <c r="A257" i="36"/>
  <c r="I256" i="36"/>
  <c r="H256" i="36"/>
  <c r="C256" i="36"/>
  <c r="B256" i="36"/>
  <c r="A256" i="36"/>
  <c r="I255" i="36"/>
  <c r="H255" i="36"/>
  <c r="C255" i="36"/>
  <c r="B255" i="36"/>
  <c r="A255" i="36"/>
  <c r="H254" i="36"/>
  <c r="C254" i="36"/>
  <c r="B254" i="36"/>
  <c r="A254" i="36"/>
  <c r="H253" i="36"/>
  <c r="C253" i="36"/>
  <c r="B253" i="36"/>
  <c r="A253" i="36"/>
  <c r="H252" i="36"/>
  <c r="C252" i="36"/>
  <c r="B252" i="36"/>
  <c r="A252" i="36"/>
  <c r="H251" i="36"/>
  <c r="C251" i="36"/>
  <c r="B251" i="36"/>
  <c r="A251" i="36"/>
  <c r="H250" i="36"/>
  <c r="C250" i="36"/>
  <c r="B250" i="36"/>
  <c r="A250" i="36"/>
  <c r="H249" i="36"/>
  <c r="C249" i="36"/>
  <c r="B249" i="36"/>
  <c r="A249" i="36"/>
  <c r="H248" i="36"/>
  <c r="C248" i="36"/>
  <c r="B248" i="36"/>
  <c r="A248" i="36"/>
  <c r="H247" i="36"/>
  <c r="C247" i="36"/>
  <c r="B247" i="36"/>
  <c r="A247" i="36"/>
  <c r="I246" i="36"/>
  <c r="H246" i="36"/>
  <c r="C246" i="36"/>
  <c r="B246" i="36"/>
  <c r="A246" i="36"/>
  <c r="I245" i="36"/>
  <c r="H245" i="36"/>
  <c r="C245" i="36"/>
  <c r="B245" i="36"/>
  <c r="A245" i="36"/>
  <c r="I244" i="36"/>
  <c r="H244" i="36"/>
  <c r="C244" i="36"/>
  <c r="B244" i="36"/>
  <c r="A244" i="36"/>
  <c r="I243" i="36"/>
  <c r="H243" i="36"/>
  <c r="C243" i="36"/>
  <c r="B243" i="36"/>
  <c r="A243" i="36"/>
  <c r="H242" i="36"/>
  <c r="C242" i="36"/>
  <c r="B242" i="36"/>
  <c r="A242" i="36"/>
  <c r="H241" i="36"/>
  <c r="C241" i="36"/>
  <c r="B241" i="36"/>
  <c r="A241" i="36"/>
  <c r="H240" i="36"/>
  <c r="C240" i="36"/>
  <c r="B240" i="36"/>
  <c r="A240" i="36"/>
  <c r="H239" i="36"/>
  <c r="C239" i="36"/>
  <c r="B239" i="36"/>
  <c r="A239" i="36"/>
  <c r="H238" i="36"/>
  <c r="C238" i="36"/>
  <c r="B238" i="36"/>
  <c r="A238" i="36"/>
  <c r="H237" i="36"/>
  <c r="C237" i="36"/>
  <c r="B237" i="36"/>
  <c r="A237" i="36"/>
  <c r="H236" i="36"/>
  <c r="C236" i="36"/>
  <c r="B236" i="36"/>
  <c r="A236" i="36"/>
  <c r="H235" i="36"/>
  <c r="C235" i="36"/>
  <c r="B235" i="36"/>
  <c r="A235" i="36"/>
  <c r="I234" i="36"/>
  <c r="H234" i="36"/>
  <c r="C234" i="36"/>
  <c r="B234" i="36"/>
  <c r="A234" i="36"/>
  <c r="I233" i="36"/>
  <c r="H233" i="36"/>
  <c r="C233" i="36"/>
  <c r="B233" i="36"/>
  <c r="A233" i="36"/>
  <c r="I232" i="36"/>
  <c r="H232" i="36"/>
  <c r="C232" i="36"/>
  <c r="B232" i="36"/>
  <c r="A232" i="36"/>
  <c r="I231" i="36"/>
  <c r="H231" i="36"/>
  <c r="C231" i="36"/>
  <c r="B231" i="36"/>
  <c r="A231" i="36"/>
  <c r="H230" i="36"/>
  <c r="C230" i="36"/>
  <c r="B230" i="36"/>
  <c r="A230" i="36"/>
  <c r="H229" i="36"/>
  <c r="C229" i="36"/>
  <c r="B229" i="36"/>
  <c r="A229" i="36"/>
  <c r="H228" i="36"/>
  <c r="C228" i="36"/>
  <c r="B228" i="36"/>
  <c r="A228" i="36"/>
  <c r="H227" i="36"/>
  <c r="C227" i="36"/>
  <c r="B227" i="36"/>
  <c r="A227" i="36"/>
  <c r="H226" i="36"/>
  <c r="C226" i="36"/>
  <c r="B226" i="36"/>
  <c r="A226" i="36"/>
  <c r="H225" i="36"/>
  <c r="C225" i="36"/>
  <c r="B225" i="36"/>
  <c r="A225" i="36"/>
  <c r="H224" i="36"/>
  <c r="C224" i="36"/>
  <c r="B224" i="36"/>
  <c r="A224" i="36"/>
  <c r="H223" i="36"/>
  <c r="C223" i="36"/>
  <c r="B223" i="36"/>
  <c r="A223" i="36"/>
  <c r="H222" i="36"/>
  <c r="C222" i="36"/>
  <c r="B222" i="36"/>
  <c r="A222" i="36"/>
  <c r="H221" i="36"/>
  <c r="C221" i="36"/>
  <c r="B221" i="36"/>
  <c r="A221" i="36"/>
  <c r="H220" i="36"/>
  <c r="C220" i="36"/>
  <c r="B220" i="36"/>
  <c r="A220" i="36"/>
  <c r="H219" i="36"/>
  <c r="C219" i="36"/>
  <c r="B219" i="36"/>
  <c r="A219" i="36"/>
  <c r="S218" i="36"/>
  <c r="R218" i="36"/>
  <c r="Q218" i="36"/>
  <c r="P218" i="36"/>
  <c r="O218" i="36"/>
  <c r="N218" i="36"/>
  <c r="M218" i="36"/>
  <c r="L218" i="36"/>
  <c r="K218" i="36"/>
  <c r="H218" i="36"/>
  <c r="E218" i="36"/>
  <c r="C218" i="36"/>
  <c r="B218" i="36"/>
  <c r="A218" i="36"/>
  <c r="S217" i="36"/>
  <c r="R217" i="36"/>
  <c r="Q217" i="36"/>
  <c r="P217" i="36"/>
  <c r="O217" i="36"/>
  <c r="N217" i="36"/>
  <c r="M217" i="36"/>
  <c r="L217" i="36"/>
  <c r="K217" i="36"/>
  <c r="H217" i="36"/>
  <c r="E217" i="36"/>
  <c r="C217" i="36"/>
  <c r="B217" i="36"/>
  <c r="A217" i="36"/>
  <c r="S216" i="36"/>
  <c r="R216" i="36"/>
  <c r="Q216" i="36"/>
  <c r="P216" i="36"/>
  <c r="O216" i="36"/>
  <c r="N216" i="36"/>
  <c r="M216" i="36"/>
  <c r="L216" i="36"/>
  <c r="K216" i="36"/>
  <c r="H216" i="36"/>
  <c r="E216" i="36"/>
  <c r="C216" i="36"/>
  <c r="B216" i="36"/>
  <c r="A216" i="36"/>
  <c r="S215" i="36"/>
  <c r="R215" i="36"/>
  <c r="Q215" i="36"/>
  <c r="P215" i="36"/>
  <c r="O215" i="36"/>
  <c r="N215" i="36"/>
  <c r="M215" i="36"/>
  <c r="L215" i="36"/>
  <c r="K215" i="36"/>
  <c r="H215" i="36"/>
  <c r="E215" i="36"/>
  <c r="C215" i="36"/>
  <c r="B215" i="36"/>
  <c r="A215" i="36"/>
  <c r="S214" i="36"/>
  <c r="R214" i="36"/>
  <c r="Q214" i="36"/>
  <c r="P214" i="36"/>
  <c r="O214" i="36"/>
  <c r="N214" i="36"/>
  <c r="M214" i="36"/>
  <c r="L214" i="36"/>
  <c r="K214" i="36"/>
  <c r="H214" i="36"/>
  <c r="E214" i="36"/>
  <c r="C214" i="36"/>
  <c r="B214" i="36"/>
  <c r="A214" i="36"/>
  <c r="S213" i="36"/>
  <c r="R213" i="36"/>
  <c r="Q213" i="36"/>
  <c r="P213" i="36"/>
  <c r="O213" i="36"/>
  <c r="N213" i="36"/>
  <c r="M213" i="36"/>
  <c r="L213" i="36"/>
  <c r="K213" i="36"/>
  <c r="H213" i="36"/>
  <c r="E213" i="36"/>
  <c r="C213" i="36"/>
  <c r="B213" i="36"/>
  <c r="A213" i="36"/>
  <c r="S212" i="36"/>
  <c r="R212" i="36"/>
  <c r="Q212" i="36"/>
  <c r="P212" i="36"/>
  <c r="O212" i="36"/>
  <c r="N212" i="36"/>
  <c r="M212" i="36"/>
  <c r="L212" i="36"/>
  <c r="K212" i="36"/>
  <c r="H212" i="36"/>
  <c r="E212" i="36"/>
  <c r="C212" i="36"/>
  <c r="B212" i="36"/>
  <c r="A212" i="36"/>
  <c r="S211" i="36"/>
  <c r="R211" i="36"/>
  <c r="Q211" i="36"/>
  <c r="P211" i="36"/>
  <c r="O211" i="36"/>
  <c r="N211" i="36"/>
  <c r="M211" i="36"/>
  <c r="L211" i="36"/>
  <c r="K211" i="36"/>
  <c r="H211" i="36"/>
  <c r="E211" i="36"/>
  <c r="C211" i="36"/>
  <c r="B211" i="36"/>
  <c r="A211" i="36"/>
  <c r="S210" i="36"/>
  <c r="R210" i="36"/>
  <c r="Q210" i="36"/>
  <c r="P210" i="36"/>
  <c r="O210" i="36"/>
  <c r="N210" i="36"/>
  <c r="M210" i="36"/>
  <c r="L210" i="36"/>
  <c r="K210" i="36"/>
  <c r="H210" i="36"/>
  <c r="E210" i="36"/>
  <c r="C210" i="36"/>
  <c r="B210" i="36"/>
  <c r="A210" i="36"/>
  <c r="S209" i="36"/>
  <c r="R209" i="36"/>
  <c r="Q209" i="36"/>
  <c r="P209" i="36"/>
  <c r="O209" i="36"/>
  <c r="N209" i="36"/>
  <c r="M209" i="36"/>
  <c r="L209" i="36"/>
  <c r="K209" i="36"/>
  <c r="H209" i="36"/>
  <c r="E209" i="36"/>
  <c r="C209" i="36"/>
  <c r="B209" i="36"/>
  <c r="A209" i="36"/>
  <c r="S208" i="36"/>
  <c r="R208" i="36"/>
  <c r="Q208" i="36"/>
  <c r="P208" i="36"/>
  <c r="O208" i="36"/>
  <c r="N208" i="36"/>
  <c r="M208" i="36"/>
  <c r="L208" i="36"/>
  <c r="K208" i="36"/>
  <c r="H208" i="36"/>
  <c r="E208" i="36"/>
  <c r="C208" i="36"/>
  <c r="B208" i="36"/>
  <c r="A208" i="36"/>
  <c r="S207" i="36"/>
  <c r="R207" i="36"/>
  <c r="Q207" i="36"/>
  <c r="P207" i="36"/>
  <c r="O207" i="36"/>
  <c r="N207" i="36"/>
  <c r="M207" i="36"/>
  <c r="L207" i="36"/>
  <c r="K207" i="36"/>
  <c r="H207" i="36"/>
  <c r="E207" i="36"/>
  <c r="C207" i="36"/>
  <c r="B207" i="36"/>
  <c r="A207" i="36"/>
  <c r="S206" i="36"/>
  <c r="R206" i="36"/>
  <c r="Q206" i="36"/>
  <c r="P206" i="36"/>
  <c r="O206" i="36"/>
  <c r="N206" i="36"/>
  <c r="M206" i="36"/>
  <c r="L206" i="36"/>
  <c r="K206" i="36"/>
  <c r="H206" i="36"/>
  <c r="E206" i="36"/>
  <c r="C206" i="36"/>
  <c r="B206" i="36"/>
  <c r="A206" i="36"/>
  <c r="S205" i="36"/>
  <c r="R205" i="36"/>
  <c r="Q205" i="36"/>
  <c r="P205" i="36"/>
  <c r="O205" i="36"/>
  <c r="N205" i="36"/>
  <c r="M205" i="36"/>
  <c r="L205" i="36"/>
  <c r="K205" i="36"/>
  <c r="H205" i="36"/>
  <c r="E205" i="36"/>
  <c r="C205" i="36"/>
  <c r="B205" i="36"/>
  <c r="A205" i="36"/>
  <c r="I204" i="36"/>
  <c r="H204" i="36"/>
  <c r="C204" i="36"/>
  <c r="B204" i="36"/>
  <c r="A204" i="36"/>
  <c r="I203" i="36"/>
  <c r="H203" i="36"/>
  <c r="C203" i="36"/>
  <c r="B203" i="36"/>
  <c r="A203" i="36"/>
  <c r="I202" i="36"/>
  <c r="H202" i="36"/>
  <c r="C202" i="36"/>
  <c r="B202" i="36"/>
  <c r="A202" i="36"/>
  <c r="I201" i="36"/>
  <c r="H201" i="36"/>
  <c r="C201" i="36"/>
  <c r="B201" i="36"/>
  <c r="A201" i="36"/>
  <c r="I200" i="36"/>
  <c r="H200" i="36"/>
  <c r="C200" i="36"/>
  <c r="B200" i="36"/>
  <c r="A200" i="36"/>
  <c r="I199" i="36"/>
  <c r="H199" i="36"/>
  <c r="C199" i="36"/>
  <c r="B199" i="36"/>
  <c r="A199" i="36"/>
  <c r="I198" i="36"/>
  <c r="H198" i="36"/>
  <c r="C198" i="36"/>
  <c r="B198" i="36"/>
  <c r="A198" i="36"/>
  <c r="I197" i="36"/>
  <c r="H197" i="36"/>
  <c r="C197" i="36"/>
  <c r="B197" i="36"/>
  <c r="A197" i="36"/>
  <c r="I196" i="36"/>
  <c r="H196" i="36"/>
  <c r="C196" i="36"/>
  <c r="B196" i="36"/>
  <c r="A196" i="36"/>
  <c r="I195" i="36"/>
  <c r="H195" i="36"/>
  <c r="C195" i="36"/>
  <c r="B195" i="36"/>
  <c r="A195" i="36"/>
  <c r="I194" i="36"/>
  <c r="H194" i="36"/>
  <c r="C194" i="36"/>
  <c r="B194" i="36"/>
  <c r="A194" i="36"/>
  <c r="I193" i="36"/>
  <c r="H193" i="36"/>
  <c r="C193" i="36"/>
  <c r="B193" i="36"/>
  <c r="A193" i="36"/>
  <c r="H192" i="36"/>
  <c r="C192" i="36"/>
  <c r="B192" i="36"/>
  <c r="A192" i="36"/>
  <c r="H191" i="36"/>
  <c r="C191" i="36"/>
  <c r="B191" i="36"/>
  <c r="A191" i="36"/>
  <c r="H190" i="36"/>
  <c r="C190" i="36"/>
  <c r="B190" i="36"/>
  <c r="A190" i="36"/>
  <c r="H189" i="36"/>
  <c r="C189" i="36"/>
  <c r="B189" i="36"/>
  <c r="A189" i="36"/>
  <c r="H188" i="36"/>
  <c r="C188" i="36"/>
  <c r="B188" i="36"/>
  <c r="A188" i="36"/>
  <c r="H187" i="36"/>
  <c r="C187" i="36"/>
  <c r="B187" i="36"/>
  <c r="A187" i="36"/>
  <c r="H186" i="36"/>
  <c r="C186" i="36"/>
  <c r="B186" i="36"/>
  <c r="A186" i="36"/>
  <c r="H185" i="36"/>
  <c r="C185" i="36"/>
  <c r="B185" i="36"/>
  <c r="A185" i="36"/>
  <c r="I184" i="36"/>
  <c r="H184" i="36"/>
  <c r="C184" i="36"/>
  <c r="B184" i="36"/>
  <c r="A184" i="36"/>
  <c r="I183" i="36"/>
  <c r="H183" i="36"/>
  <c r="C183" i="36"/>
  <c r="B183" i="36"/>
  <c r="A183" i="36"/>
  <c r="I182" i="36"/>
  <c r="H182" i="36"/>
  <c r="C182" i="36"/>
  <c r="B182" i="36"/>
  <c r="A182" i="36"/>
  <c r="I181" i="36"/>
  <c r="H181" i="36"/>
  <c r="C181" i="36"/>
  <c r="B181" i="36"/>
  <c r="A181" i="36"/>
  <c r="H180" i="36"/>
  <c r="C180" i="36"/>
  <c r="B180" i="36"/>
  <c r="A180" i="36"/>
  <c r="H179" i="36"/>
  <c r="C179" i="36"/>
  <c r="B179" i="36"/>
  <c r="A179" i="36"/>
  <c r="H178" i="36"/>
  <c r="C178" i="36"/>
  <c r="B178" i="36"/>
  <c r="A178" i="36"/>
  <c r="H177" i="36"/>
  <c r="C177" i="36"/>
  <c r="B177" i="36"/>
  <c r="A177" i="36"/>
  <c r="H176" i="36"/>
  <c r="C176" i="36"/>
  <c r="B176" i="36"/>
  <c r="A176" i="36"/>
  <c r="H175" i="36"/>
  <c r="C175" i="36"/>
  <c r="B175" i="36"/>
  <c r="A175" i="36"/>
  <c r="H174" i="36"/>
  <c r="C174" i="36"/>
  <c r="B174" i="36"/>
  <c r="A174" i="36"/>
  <c r="H173" i="36"/>
  <c r="C173" i="36"/>
  <c r="B173" i="36"/>
  <c r="A173" i="36"/>
  <c r="I172" i="36"/>
  <c r="H172" i="36"/>
  <c r="C172" i="36"/>
  <c r="B172" i="36"/>
  <c r="A172" i="36"/>
  <c r="I171" i="36"/>
  <c r="H171" i="36"/>
  <c r="C171" i="36"/>
  <c r="B171" i="36"/>
  <c r="A171" i="36"/>
  <c r="I170" i="36"/>
  <c r="H170" i="36"/>
  <c r="C170" i="36"/>
  <c r="B170" i="36"/>
  <c r="A170" i="36"/>
  <c r="I169" i="36"/>
  <c r="H169" i="36"/>
  <c r="C169" i="36"/>
  <c r="B169" i="36"/>
  <c r="A169" i="36"/>
  <c r="H168" i="36"/>
  <c r="C168" i="36"/>
  <c r="B168" i="36"/>
  <c r="A168" i="36"/>
  <c r="H167" i="36"/>
  <c r="C167" i="36"/>
  <c r="B167" i="36"/>
  <c r="A167" i="36"/>
  <c r="H166" i="36"/>
  <c r="C166" i="36"/>
  <c r="B166" i="36"/>
  <c r="A166" i="36"/>
  <c r="H165" i="36"/>
  <c r="C165" i="36"/>
  <c r="B165" i="36"/>
  <c r="A165" i="36"/>
  <c r="H164" i="36"/>
  <c r="C164" i="36"/>
  <c r="B164" i="36"/>
  <c r="A164" i="36"/>
  <c r="H163" i="36"/>
  <c r="C163" i="36"/>
  <c r="B163" i="36"/>
  <c r="A163" i="36"/>
  <c r="H162" i="36"/>
  <c r="C162" i="36"/>
  <c r="B162" i="36"/>
  <c r="A162" i="36"/>
  <c r="H161" i="36"/>
  <c r="C161" i="36"/>
  <c r="B161" i="36"/>
  <c r="A161" i="36"/>
  <c r="I160" i="36"/>
  <c r="H160" i="36"/>
  <c r="C160" i="36"/>
  <c r="B160" i="36"/>
  <c r="A160" i="36"/>
  <c r="I159" i="36"/>
  <c r="H159" i="36"/>
  <c r="C159" i="36"/>
  <c r="B159" i="36"/>
  <c r="A159" i="36"/>
  <c r="I158" i="36"/>
  <c r="H158" i="36"/>
  <c r="C158" i="36"/>
  <c r="B158" i="36"/>
  <c r="A158" i="36"/>
  <c r="I157" i="36"/>
  <c r="H157" i="36"/>
  <c r="C157" i="36"/>
  <c r="B157" i="36"/>
  <c r="A157" i="36"/>
  <c r="H156" i="36"/>
  <c r="C156" i="36"/>
  <c r="B156" i="36"/>
  <c r="A156" i="36"/>
  <c r="H155" i="36"/>
  <c r="C155" i="36"/>
  <c r="B155" i="36"/>
  <c r="A155" i="36"/>
  <c r="H154" i="36"/>
  <c r="C154" i="36"/>
  <c r="B154" i="36"/>
  <c r="A154" i="36"/>
  <c r="H153" i="36"/>
  <c r="C153" i="36"/>
  <c r="B153" i="36"/>
  <c r="A153" i="36"/>
  <c r="H152" i="36"/>
  <c r="C152" i="36"/>
  <c r="B152" i="36"/>
  <c r="A152" i="36"/>
  <c r="H151" i="36"/>
  <c r="C151" i="36"/>
  <c r="B151" i="36"/>
  <c r="A151" i="36"/>
  <c r="H150" i="36"/>
  <c r="C150" i="36"/>
  <c r="B150" i="36"/>
  <c r="A150" i="36"/>
  <c r="H149" i="36"/>
  <c r="C149" i="36"/>
  <c r="B149" i="36"/>
  <c r="A149" i="36"/>
  <c r="H148" i="36"/>
  <c r="C148" i="36"/>
  <c r="B148" i="36"/>
  <c r="A148" i="36"/>
  <c r="H147" i="36"/>
  <c r="C147" i="36"/>
  <c r="B147" i="36"/>
  <c r="A147" i="36"/>
  <c r="H146" i="36"/>
  <c r="C146" i="36"/>
  <c r="B146" i="36"/>
  <c r="A146" i="36"/>
  <c r="H145" i="36"/>
  <c r="C145" i="36"/>
  <c r="B145" i="36"/>
  <c r="A145" i="36"/>
  <c r="S144" i="36"/>
  <c r="R144" i="36"/>
  <c r="Q144" i="36"/>
  <c r="P144" i="36"/>
  <c r="O144" i="36"/>
  <c r="N144" i="36"/>
  <c r="M144" i="36"/>
  <c r="L144" i="36"/>
  <c r="K144" i="36"/>
  <c r="H144" i="36"/>
  <c r="E144" i="36"/>
  <c r="C144" i="36"/>
  <c r="B144" i="36"/>
  <c r="A144" i="36"/>
  <c r="S143" i="36"/>
  <c r="R143" i="36"/>
  <c r="Q143" i="36"/>
  <c r="P143" i="36"/>
  <c r="O143" i="36"/>
  <c r="N143" i="36"/>
  <c r="M143" i="36"/>
  <c r="L143" i="36"/>
  <c r="K143" i="36"/>
  <c r="H143" i="36"/>
  <c r="E143" i="36"/>
  <c r="C143" i="36"/>
  <c r="B143" i="36"/>
  <c r="A143" i="36"/>
  <c r="S142" i="36"/>
  <c r="R142" i="36"/>
  <c r="Q142" i="36"/>
  <c r="P142" i="36"/>
  <c r="O142" i="36"/>
  <c r="N142" i="36"/>
  <c r="M142" i="36"/>
  <c r="L142" i="36"/>
  <c r="K142" i="36"/>
  <c r="H142" i="36"/>
  <c r="E142" i="36"/>
  <c r="C142" i="36"/>
  <c r="B142" i="36"/>
  <c r="A142" i="36"/>
  <c r="S141" i="36"/>
  <c r="R141" i="36"/>
  <c r="Q141" i="36"/>
  <c r="P141" i="36"/>
  <c r="O141" i="36"/>
  <c r="N141" i="36"/>
  <c r="M141" i="36"/>
  <c r="L141" i="36"/>
  <c r="K141" i="36"/>
  <c r="H141" i="36"/>
  <c r="E141" i="36"/>
  <c r="C141" i="36"/>
  <c r="B141" i="36"/>
  <c r="A141" i="36"/>
  <c r="S140" i="36"/>
  <c r="R140" i="36"/>
  <c r="Q140" i="36"/>
  <c r="P140" i="36"/>
  <c r="O140" i="36"/>
  <c r="N140" i="36"/>
  <c r="M140" i="36"/>
  <c r="L140" i="36"/>
  <c r="K140" i="36"/>
  <c r="H140" i="36"/>
  <c r="E140" i="36"/>
  <c r="C140" i="36"/>
  <c r="B140" i="36"/>
  <c r="A140" i="36"/>
  <c r="S139" i="36"/>
  <c r="R139" i="36"/>
  <c r="Q139" i="36"/>
  <c r="P139" i="36"/>
  <c r="O139" i="36"/>
  <c r="N139" i="36"/>
  <c r="M139" i="36"/>
  <c r="L139" i="36"/>
  <c r="K139" i="36"/>
  <c r="H139" i="36"/>
  <c r="E139" i="36"/>
  <c r="C139" i="36"/>
  <c r="B139" i="36"/>
  <c r="A139" i="36"/>
  <c r="S138" i="36"/>
  <c r="R138" i="36"/>
  <c r="Q138" i="36"/>
  <c r="P138" i="36"/>
  <c r="O138" i="36"/>
  <c r="N138" i="36"/>
  <c r="M138" i="36"/>
  <c r="L138" i="36"/>
  <c r="K138" i="36"/>
  <c r="H138" i="36"/>
  <c r="E138" i="36"/>
  <c r="C138" i="36"/>
  <c r="B138" i="36"/>
  <c r="A138" i="36"/>
  <c r="S137" i="36"/>
  <c r="R137" i="36"/>
  <c r="Q137" i="36"/>
  <c r="P137" i="36"/>
  <c r="O137" i="36"/>
  <c r="N137" i="36"/>
  <c r="M137" i="36"/>
  <c r="L137" i="36"/>
  <c r="K137" i="36"/>
  <c r="H137" i="36"/>
  <c r="E137" i="36"/>
  <c r="C137" i="36"/>
  <c r="B137" i="36"/>
  <c r="A137" i="36"/>
  <c r="S136" i="36"/>
  <c r="R136" i="36"/>
  <c r="Q136" i="36"/>
  <c r="P136" i="36"/>
  <c r="O136" i="36"/>
  <c r="N136" i="36"/>
  <c r="M136" i="36"/>
  <c r="L136" i="36"/>
  <c r="K136" i="36"/>
  <c r="H136" i="36"/>
  <c r="E136" i="36"/>
  <c r="C136" i="36"/>
  <c r="B136" i="36"/>
  <c r="A136" i="36"/>
  <c r="S135" i="36"/>
  <c r="R135" i="36"/>
  <c r="Q135" i="36"/>
  <c r="P135" i="36"/>
  <c r="O135" i="36"/>
  <c r="N135" i="36"/>
  <c r="M135" i="36"/>
  <c r="L135" i="36"/>
  <c r="K135" i="36"/>
  <c r="H135" i="36"/>
  <c r="E135" i="36"/>
  <c r="C135" i="36"/>
  <c r="B135" i="36"/>
  <c r="A135" i="36"/>
  <c r="S134" i="36"/>
  <c r="R134" i="36"/>
  <c r="Q134" i="36"/>
  <c r="P134" i="36"/>
  <c r="O134" i="36"/>
  <c r="N134" i="36"/>
  <c r="M134" i="36"/>
  <c r="L134" i="36"/>
  <c r="K134" i="36"/>
  <c r="H134" i="36"/>
  <c r="E134" i="36"/>
  <c r="C134" i="36"/>
  <c r="B134" i="36"/>
  <c r="A134" i="36"/>
  <c r="S133" i="36"/>
  <c r="R133" i="36"/>
  <c r="Q133" i="36"/>
  <c r="P133" i="36"/>
  <c r="O133" i="36"/>
  <c r="N133" i="36"/>
  <c r="M133" i="36"/>
  <c r="L133" i="36"/>
  <c r="K133" i="36"/>
  <c r="H133" i="36"/>
  <c r="E133" i="36"/>
  <c r="C133" i="36"/>
  <c r="B133" i="36"/>
  <c r="A133" i="36"/>
  <c r="H132" i="36"/>
  <c r="C132" i="36"/>
  <c r="B132" i="36"/>
  <c r="A132" i="36"/>
  <c r="H131" i="36"/>
  <c r="C131" i="36"/>
  <c r="B131" i="36"/>
  <c r="A131" i="36"/>
  <c r="H130" i="36"/>
  <c r="C130" i="36"/>
  <c r="B130" i="36"/>
  <c r="A130" i="36"/>
  <c r="H129" i="36"/>
  <c r="C129" i="36"/>
  <c r="B129" i="36"/>
  <c r="A129" i="36"/>
  <c r="H128" i="36"/>
  <c r="C128" i="36"/>
  <c r="B128" i="36"/>
  <c r="A128" i="36"/>
  <c r="H127" i="36"/>
  <c r="C127" i="36"/>
  <c r="B127" i="36"/>
  <c r="A127" i="36"/>
  <c r="H126" i="36"/>
  <c r="C126" i="36"/>
  <c r="B126" i="36"/>
  <c r="A126" i="36"/>
  <c r="H125" i="36"/>
  <c r="C125" i="36"/>
  <c r="B125" i="36"/>
  <c r="A125" i="36"/>
  <c r="I124" i="36"/>
  <c r="H124" i="36"/>
  <c r="C124" i="36"/>
  <c r="B124" i="36"/>
  <c r="A124" i="36"/>
  <c r="I123" i="36"/>
  <c r="H123" i="36"/>
  <c r="C123" i="36"/>
  <c r="B123" i="36"/>
  <c r="A123" i="36"/>
  <c r="I122" i="36"/>
  <c r="H122" i="36"/>
  <c r="C122" i="36"/>
  <c r="B122" i="36"/>
  <c r="A122" i="36"/>
  <c r="I121" i="36"/>
  <c r="H121" i="36"/>
  <c r="C121" i="36"/>
  <c r="B121" i="36"/>
  <c r="A121" i="36"/>
  <c r="H120" i="36"/>
  <c r="C120" i="36"/>
  <c r="B120" i="36"/>
  <c r="A120" i="36"/>
  <c r="H119" i="36"/>
  <c r="C119" i="36"/>
  <c r="B119" i="36"/>
  <c r="A119" i="36"/>
  <c r="H118" i="36"/>
  <c r="C118" i="36"/>
  <c r="B118" i="36"/>
  <c r="A118" i="36"/>
  <c r="H117" i="36"/>
  <c r="C117" i="36"/>
  <c r="B117" i="36"/>
  <c r="A117" i="36"/>
  <c r="H116" i="36"/>
  <c r="C116" i="36"/>
  <c r="B116" i="36"/>
  <c r="A116" i="36"/>
  <c r="H115" i="36"/>
  <c r="C115" i="36"/>
  <c r="B115" i="36"/>
  <c r="A115" i="36"/>
  <c r="H114" i="36"/>
  <c r="C114" i="36"/>
  <c r="B114" i="36"/>
  <c r="A114" i="36"/>
  <c r="H113" i="36"/>
  <c r="C113" i="36"/>
  <c r="B113" i="36"/>
  <c r="A113" i="36"/>
  <c r="I112" i="36"/>
  <c r="H112" i="36"/>
  <c r="C112" i="36"/>
  <c r="B112" i="36"/>
  <c r="A112" i="36"/>
  <c r="I111" i="36"/>
  <c r="H111" i="36"/>
  <c r="C111" i="36"/>
  <c r="B111" i="36"/>
  <c r="A111" i="36"/>
  <c r="I110" i="36"/>
  <c r="H110" i="36"/>
  <c r="C110" i="36"/>
  <c r="B110" i="36"/>
  <c r="A110" i="36"/>
  <c r="I109" i="36"/>
  <c r="H109" i="36"/>
  <c r="C109" i="36"/>
  <c r="B109" i="36"/>
  <c r="A109" i="36"/>
  <c r="H108" i="36"/>
  <c r="C108" i="36"/>
  <c r="B108" i="36"/>
  <c r="A108" i="36"/>
  <c r="H107" i="36"/>
  <c r="C107" i="36"/>
  <c r="B107" i="36"/>
  <c r="A107" i="36"/>
  <c r="H106" i="36"/>
  <c r="C106" i="36"/>
  <c r="B106" i="36"/>
  <c r="A106" i="36"/>
  <c r="H105" i="36"/>
  <c r="C105" i="36"/>
  <c r="B105" i="36"/>
  <c r="A105" i="36"/>
  <c r="H104" i="36"/>
  <c r="C104" i="36"/>
  <c r="B104" i="36"/>
  <c r="A104" i="36"/>
  <c r="H103" i="36"/>
  <c r="C103" i="36"/>
  <c r="B103" i="36"/>
  <c r="A103" i="36"/>
  <c r="H102" i="36"/>
  <c r="C102" i="36"/>
  <c r="B102" i="36"/>
  <c r="A102" i="36"/>
  <c r="H101" i="36"/>
  <c r="C101" i="36"/>
  <c r="B101" i="36"/>
  <c r="A101" i="36"/>
  <c r="I100" i="36"/>
  <c r="H100" i="36"/>
  <c r="C100" i="36"/>
  <c r="B100" i="36"/>
  <c r="A100" i="36"/>
  <c r="I99" i="36"/>
  <c r="H99" i="36"/>
  <c r="C99" i="36"/>
  <c r="B99" i="36"/>
  <c r="A99" i="36"/>
  <c r="I98" i="36"/>
  <c r="H98" i="36"/>
  <c r="C98" i="36"/>
  <c r="B98" i="36"/>
  <c r="A98" i="36"/>
  <c r="I97" i="36"/>
  <c r="H97" i="36"/>
  <c r="C97" i="36"/>
  <c r="B97" i="36"/>
  <c r="A97" i="36"/>
  <c r="H96" i="36"/>
  <c r="C96" i="36"/>
  <c r="B96" i="36"/>
  <c r="A96" i="36"/>
  <c r="H95" i="36"/>
  <c r="C95" i="36"/>
  <c r="B95" i="36"/>
  <c r="A95" i="36"/>
  <c r="H94" i="36"/>
  <c r="C94" i="36"/>
  <c r="B94" i="36"/>
  <c r="A94" i="36"/>
  <c r="H93" i="36"/>
  <c r="C93" i="36"/>
  <c r="B93" i="36"/>
  <c r="A93" i="36"/>
  <c r="H92" i="36"/>
  <c r="C92" i="36"/>
  <c r="B92" i="36"/>
  <c r="A92" i="36"/>
  <c r="H91" i="36"/>
  <c r="C91" i="36"/>
  <c r="B91" i="36"/>
  <c r="A91" i="36"/>
  <c r="H90" i="36"/>
  <c r="C90" i="36"/>
  <c r="B90" i="36"/>
  <c r="A90" i="36"/>
  <c r="H89" i="36"/>
  <c r="C89" i="36"/>
  <c r="B89" i="36"/>
  <c r="A89" i="36"/>
  <c r="I88" i="36"/>
  <c r="H88" i="36"/>
  <c r="C88" i="36"/>
  <c r="B88" i="36"/>
  <c r="A88" i="36"/>
  <c r="I87" i="36"/>
  <c r="H87" i="36"/>
  <c r="C87" i="36"/>
  <c r="B87" i="36"/>
  <c r="A87" i="36"/>
  <c r="I86" i="36"/>
  <c r="H86" i="36"/>
  <c r="C86" i="36"/>
  <c r="B86" i="36"/>
  <c r="A86" i="36"/>
  <c r="I85" i="36"/>
  <c r="H85" i="36"/>
  <c r="C85" i="36"/>
  <c r="B85" i="36"/>
  <c r="A85" i="36"/>
  <c r="H84" i="36"/>
  <c r="C84" i="36"/>
  <c r="B84" i="36"/>
  <c r="A84" i="36"/>
  <c r="H83" i="36"/>
  <c r="C83" i="36"/>
  <c r="B83" i="36"/>
  <c r="A83" i="36"/>
  <c r="H82" i="36"/>
  <c r="C82" i="36"/>
  <c r="B82" i="36"/>
  <c r="A82" i="36"/>
  <c r="H81" i="36"/>
  <c r="C81" i="36"/>
  <c r="B81" i="36"/>
  <c r="A81" i="36"/>
  <c r="H80" i="36"/>
  <c r="C80" i="36"/>
  <c r="B80" i="36"/>
  <c r="A80" i="36"/>
  <c r="H79" i="36"/>
  <c r="C79" i="36"/>
  <c r="B79" i="36"/>
  <c r="A79" i="36"/>
  <c r="H78" i="36"/>
  <c r="C78" i="36"/>
  <c r="B78" i="36"/>
  <c r="A78" i="36"/>
  <c r="H77" i="36"/>
  <c r="C77" i="36"/>
  <c r="B77" i="36"/>
  <c r="A77" i="36"/>
  <c r="H76" i="36"/>
  <c r="C76" i="36"/>
  <c r="B76" i="36"/>
  <c r="A76" i="36"/>
  <c r="H75" i="36"/>
  <c r="C75" i="36"/>
  <c r="B75" i="36"/>
  <c r="A75" i="36"/>
  <c r="H74" i="36"/>
  <c r="C74" i="36"/>
  <c r="B74" i="36"/>
  <c r="A74" i="36"/>
  <c r="H73" i="36"/>
  <c r="C73" i="36"/>
  <c r="B73" i="36"/>
  <c r="A73" i="36"/>
  <c r="S72" i="36"/>
  <c r="R72" i="36"/>
  <c r="Q72" i="36"/>
  <c r="P72" i="36"/>
  <c r="O72" i="36"/>
  <c r="N72" i="36"/>
  <c r="M72" i="36"/>
  <c r="L72" i="36"/>
  <c r="K72" i="36"/>
  <c r="H72" i="36"/>
  <c r="E72" i="36"/>
  <c r="C72" i="36"/>
  <c r="B72" i="36"/>
  <c r="A72" i="36"/>
  <c r="S71" i="36"/>
  <c r="R71" i="36"/>
  <c r="Q71" i="36"/>
  <c r="P71" i="36"/>
  <c r="O71" i="36"/>
  <c r="N71" i="36"/>
  <c r="M71" i="36"/>
  <c r="L71" i="36"/>
  <c r="K71" i="36"/>
  <c r="H71" i="36"/>
  <c r="F71" i="36" s="1"/>
  <c r="E71" i="36"/>
  <c r="C71" i="36"/>
  <c r="B71" i="36"/>
  <c r="A71" i="36"/>
  <c r="S70" i="36"/>
  <c r="R70" i="36"/>
  <c r="Q70" i="36"/>
  <c r="P70" i="36"/>
  <c r="O70" i="36"/>
  <c r="N70" i="36"/>
  <c r="M70" i="36"/>
  <c r="L70" i="36"/>
  <c r="J70" i="36" s="1"/>
  <c r="K70" i="36"/>
  <c r="H70" i="36"/>
  <c r="F70" i="36" s="1"/>
  <c r="E70" i="36"/>
  <c r="C70" i="36"/>
  <c r="B70" i="36"/>
  <c r="A70" i="36"/>
  <c r="S69" i="36"/>
  <c r="R69" i="36"/>
  <c r="Q69" i="36"/>
  <c r="P69" i="36"/>
  <c r="O69" i="36"/>
  <c r="N69" i="36"/>
  <c r="M69" i="36"/>
  <c r="L69" i="36"/>
  <c r="K69" i="36"/>
  <c r="J69" i="36" s="1"/>
  <c r="H69" i="36"/>
  <c r="E69" i="36"/>
  <c r="C69" i="36"/>
  <c r="B69" i="36"/>
  <c r="A69" i="36"/>
  <c r="S68" i="36"/>
  <c r="R68" i="36"/>
  <c r="Q68" i="36"/>
  <c r="P68" i="36"/>
  <c r="O68" i="36"/>
  <c r="N68" i="36"/>
  <c r="M68" i="36"/>
  <c r="L68" i="36"/>
  <c r="K68" i="36"/>
  <c r="H68" i="36"/>
  <c r="F68" i="36" s="1"/>
  <c r="E68" i="36"/>
  <c r="C68" i="36"/>
  <c r="B68" i="36"/>
  <c r="A68" i="36"/>
  <c r="S67" i="36"/>
  <c r="R67" i="36"/>
  <c r="Q67" i="36"/>
  <c r="P67" i="36"/>
  <c r="O67" i="36"/>
  <c r="N67" i="36"/>
  <c r="M67" i="36"/>
  <c r="L67" i="36"/>
  <c r="K67" i="36"/>
  <c r="H67" i="36"/>
  <c r="F67" i="36" s="1"/>
  <c r="E67" i="36"/>
  <c r="C67" i="36"/>
  <c r="B67" i="36"/>
  <c r="A67" i="36"/>
  <c r="S66" i="36"/>
  <c r="R66" i="36"/>
  <c r="Q66" i="36"/>
  <c r="P66" i="36"/>
  <c r="O66" i="36"/>
  <c r="N66" i="36"/>
  <c r="M66" i="36"/>
  <c r="L66" i="36"/>
  <c r="K66" i="36"/>
  <c r="H66" i="36"/>
  <c r="F66" i="36" s="1"/>
  <c r="E66" i="36"/>
  <c r="C66" i="36"/>
  <c r="B66" i="36"/>
  <c r="A66" i="36"/>
  <c r="S65" i="36"/>
  <c r="R65" i="36"/>
  <c r="Q65" i="36"/>
  <c r="P65" i="36"/>
  <c r="O65" i="36"/>
  <c r="N65" i="36"/>
  <c r="M65" i="36"/>
  <c r="L65" i="36"/>
  <c r="K65" i="36"/>
  <c r="H65" i="36"/>
  <c r="E65" i="36"/>
  <c r="C65" i="36"/>
  <c r="B65" i="36"/>
  <c r="A65" i="36"/>
  <c r="S64" i="36"/>
  <c r="R64" i="36"/>
  <c r="Q64" i="36"/>
  <c r="P64" i="36"/>
  <c r="O64" i="36"/>
  <c r="N64" i="36"/>
  <c r="M64" i="36"/>
  <c r="L64" i="36"/>
  <c r="K64" i="36"/>
  <c r="H64" i="36"/>
  <c r="E64" i="36"/>
  <c r="C64" i="36"/>
  <c r="B64" i="36"/>
  <c r="A64" i="36"/>
  <c r="S63" i="36"/>
  <c r="R63" i="36"/>
  <c r="Q63" i="36"/>
  <c r="P63" i="36"/>
  <c r="O63" i="36"/>
  <c r="N63" i="36"/>
  <c r="M63" i="36"/>
  <c r="L63" i="36"/>
  <c r="K63" i="36"/>
  <c r="H63" i="36"/>
  <c r="F63" i="36" s="1"/>
  <c r="E63" i="36"/>
  <c r="C63" i="36"/>
  <c r="B63" i="36"/>
  <c r="A63" i="36"/>
  <c r="S62" i="36"/>
  <c r="R62" i="36"/>
  <c r="Q62" i="36"/>
  <c r="P62" i="36"/>
  <c r="O62" i="36"/>
  <c r="N62" i="36"/>
  <c r="M62" i="36"/>
  <c r="L62" i="36"/>
  <c r="J62" i="36" s="1"/>
  <c r="K62" i="36"/>
  <c r="H62" i="36"/>
  <c r="F62" i="36" s="1"/>
  <c r="E62" i="36"/>
  <c r="C62" i="36"/>
  <c r="B62" i="36"/>
  <c r="A62" i="36"/>
  <c r="H61" i="36"/>
  <c r="C61" i="36"/>
  <c r="B61" i="36"/>
  <c r="A61" i="36"/>
  <c r="H60" i="36"/>
  <c r="C60" i="36"/>
  <c r="B60" i="36"/>
  <c r="A60" i="36"/>
  <c r="H59" i="36"/>
  <c r="C59" i="36"/>
  <c r="B59" i="36"/>
  <c r="A59" i="36"/>
  <c r="H58" i="36"/>
  <c r="C58" i="36"/>
  <c r="B58" i="36"/>
  <c r="A58" i="36"/>
  <c r="H57" i="36"/>
  <c r="C57" i="36"/>
  <c r="B57" i="36"/>
  <c r="A57" i="36"/>
  <c r="H56" i="36"/>
  <c r="C56" i="36"/>
  <c r="B56" i="36"/>
  <c r="A56" i="36"/>
  <c r="H55" i="36"/>
  <c r="C55" i="36"/>
  <c r="B55" i="36"/>
  <c r="A55" i="36"/>
  <c r="H54" i="36"/>
  <c r="C54" i="36"/>
  <c r="B54" i="36"/>
  <c r="A54" i="36"/>
  <c r="I53" i="36"/>
  <c r="H53" i="36"/>
  <c r="C53" i="36"/>
  <c r="B53" i="36"/>
  <c r="A53" i="36"/>
  <c r="I52" i="36"/>
  <c r="H52" i="36"/>
  <c r="C52" i="36"/>
  <c r="B52" i="36"/>
  <c r="A52" i="36"/>
  <c r="I51" i="36"/>
  <c r="H51" i="36"/>
  <c r="C51" i="36"/>
  <c r="B51" i="36"/>
  <c r="A51" i="36"/>
  <c r="I50" i="36"/>
  <c r="H50" i="36"/>
  <c r="C50" i="36"/>
  <c r="B50" i="36"/>
  <c r="A50" i="36"/>
  <c r="H49" i="36"/>
  <c r="C49" i="36"/>
  <c r="B49" i="36"/>
  <c r="A49" i="36"/>
  <c r="H48" i="36"/>
  <c r="C48" i="36"/>
  <c r="B48" i="36"/>
  <c r="A48" i="36"/>
  <c r="H47" i="36"/>
  <c r="C47" i="36"/>
  <c r="B47" i="36"/>
  <c r="A47" i="36"/>
  <c r="H46" i="36"/>
  <c r="C46" i="36"/>
  <c r="B46" i="36"/>
  <c r="A46" i="36"/>
  <c r="H45" i="36"/>
  <c r="C45" i="36"/>
  <c r="B45" i="36"/>
  <c r="A45" i="36"/>
  <c r="H44" i="36"/>
  <c r="C44" i="36"/>
  <c r="B44" i="36"/>
  <c r="A44" i="36"/>
  <c r="H43" i="36"/>
  <c r="C43" i="36"/>
  <c r="B43" i="36"/>
  <c r="A43" i="36"/>
  <c r="H42" i="36"/>
  <c r="C42" i="36"/>
  <c r="B42" i="36"/>
  <c r="A42" i="36"/>
  <c r="I41" i="36"/>
  <c r="H41" i="36"/>
  <c r="C41" i="36"/>
  <c r="B41" i="36"/>
  <c r="A41" i="36"/>
  <c r="I40" i="36"/>
  <c r="H40" i="36"/>
  <c r="C40" i="36"/>
  <c r="B40" i="36"/>
  <c r="A40" i="36"/>
  <c r="I39" i="36"/>
  <c r="H39" i="36"/>
  <c r="C39" i="36"/>
  <c r="B39" i="36"/>
  <c r="A39" i="36"/>
  <c r="I38" i="36"/>
  <c r="H38" i="36"/>
  <c r="C38" i="36"/>
  <c r="B38" i="36"/>
  <c r="A38" i="36"/>
  <c r="H37" i="36"/>
  <c r="C37" i="36"/>
  <c r="B37" i="36"/>
  <c r="A37" i="36"/>
  <c r="H36" i="36"/>
  <c r="C36" i="36"/>
  <c r="B36" i="36"/>
  <c r="A36" i="36"/>
  <c r="H35" i="36"/>
  <c r="C35" i="36"/>
  <c r="B35" i="36"/>
  <c r="A35" i="36"/>
  <c r="H34" i="36"/>
  <c r="C34" i="36"/>
  <c r="B34" i="36"/>
  <c r="A34" i="36"/>
  <c r="H33" i="36"/>
  <c r="C33" i="36"/>
  <c r="B33" i="36"/>
  <c r="A33" i="36"/>
  <c r="H32" i="36"/>
  <c r="C32" i="36"/>
  <c r="B32" i="36"/>
  <c r="A32" i="36"/>
  <c r="H31" i="36"/>
  <c r="C31" i="36"/>
  <c r="B31" i="36"/>
  <c r="A31" i="36"/>
  <c r="H30" i="36"/>
  <c r="C30" i="36"/>
  <c r="B30" i="36"/>
  <c r="A30" i="36"/>
  <c r="I29" i="36"/>
  <c r="H29" i="36"/>
  <c r="C29" i="36"/>
  <c r="B29" i="36"/>
  <c r="A29" i="36"/>
  <c r="I28" i="36"/>
  <c r="H28" i="36"/>
  <c r="C28" i="36"/>
  <c r="B28" i="36"/>
  <c r="A28" i="36"/>
  <c r="I27" i="36"/>
  <c r="H27" i="36"/>
  <c r="C27" i="36"/>
  <c r="B27" i="36"/>
  <c r="A27" i="36"/>
  <c r="I26" i="36"/>
  <c r="H26" i="36"/>
  <c r="C26" i="36"/>
  <c r="B26" i="36"/>
  <c r="A26" i="36"/>
  <c r="H25" i="36"/>
  <c r="C25" i="36"/>
  <c r="B25" i="36"/>
  <c r="A25" i="36"/>
  <c r="H24" i="36"/>
  <c r="C24" i="36"/>
  <c r="B24" i="36"/>
  <c r="A24" i="36"/>
  <c r="H23" i="36"/>
  <c r="C23" i="36"/>
  <c r="B23" i="36"/>
  <c r="A23" i="36"/>
  <c r="H22" i="36"/>
  <c r="C22" i="36"/>
  <c r="B22" i="36"/>
  <c r="A22" i="36"/>
  <c r="H21" i="36"/>
  <c r="C21" i="36"/>
  <c r="B21" i="36"/>
  <c r="A21" i="36"/>
  <c r="H20" i="36"/>
  <c r="C20" i="36"/>
  <c r="B20" i="36"/>
  <c r="A20" i="36"/>
  <c r="H19" i="36"/>
  <c r="C19" i="36"/>
  <c r="B19" i="36"/>
  <c r="A19" i="36"/>
  <c r="H18" i="36"/>
  <c r="C18" i="36"/>
  <c r="B18" i="36"/>
  <c r="A18" i="36"/>
  <c r="I17" i="36"/>
  <c r="H17" i="36"/>
  <c r="C17" i="36"/>
  <c r="B17" i="36"/>
  <c r="A17" i="36"/>
  <c r="I16" i="36"/>
  <c r="H16" i="36"/>
  <c r="C16" i="36"/>
  <c r="B16" i="36"/>
  <c r="A16" i="36"/>
  <c r="I15" i="36"/>
  <c r="H15" i="36"/>
  <c r="C15" i="36"/>
  <c r="B15" i="36"/>
  <c r="A15" i="36"/>
  <c r="I14" i="36"/>
  <c r="H14" i="36"/>
  <c r="C14" i="36"/>
  <c r="B14" i="36"/>
  <c r="A14" i="36"/>
  <c r="H13" i="36"/>
  <c r="C13" i="36"/>
  <c r="B13" i="36"/>
  <c r="A13" i="36"/>
  <c r="H12" i="36"/>
  <c r="C12" i="36"/>
  <c r="B12" i="36"/>
  <c r="A12" i="36"/>
  <c r="H11" i="36"/>
  <c r="C11" i="36"/>
  <c r="B11" i="36"/>
  <c r="A11" i="36"/>
  <c r="H10" i="36"/>
  <c r="C10" i="36"/>
  <c r="B10" i="36"/>
  <c r="A10" i="36"/>
  <c r="H9" i="36"/>
  <c r="C9" i="36"/>
  <c r="B9" i="36"/>
  <c r="A9" i="36"/>
  <c r="H8" i="36"/>
  <c r="C8" i="36"/>
  <c r="B8" i="36"/>
  <c r="A8" i="36"/>
  <c r="H7" i="36"/>
  <c r="C7" i="36"/>
  <c r="B7" i="36"/>
  <c r="A7" i="36"/>
  <c r="H6" i="36"/>
  <c r="C6" i="36"/>
  <c r="B6" i="36"/>
  <c r="A6" i="36"/>
  <c r="H5" i="36"/>
  <c r="C5" i="36"/>
  <c r="B5" i="36"/>
  <c r="A5" i="36"/>
  <c r="H4" i="36"/>
  <c r="C4" i="36"/>
  <c r="B4" i="36"/>
  <c r="A4" i="36"/>
  <c r="H3" i="36"/>
  <c r="C3" i="36"/>
  <c r="B3" i="36"/>
  <c r="A3" i="36"/>
  <c r="H2" i="36"/>
  <c r="C2" i="36"/>
  <c r="B2" i="36"/>
  <c r="A2" i="36"/>
  <c r="C1" i="36"/>
  <c r="J289" i="36"/>
  <c r="J288" i="36"/>
  <c r="J287" i="36"/>
  <c r="J286" i="36"/>
  <c r="J285" i="36"/>
  <c r="J284" i="36"/>
  <c r="J281" i="36"/>
  <c r="J280" i="36"/>
  <c r="J279" i="36"/>
  <c r="J218" i="36"/>
  <c r="J216" i="36"/>
  <c r="J215" i="36"/>
  <c r="J214" i="36"/>
  <c r="J213" i="36"/>
  <c r="J212" i="36"/>
  <c r="J211" i="36"/>
  <c r="J210" i="36"/>
  <c r="J209" i="36"/>
  <c r="J208" i="36"/>
  <c r="J207" i="36"/>
  <c r="J206" i="36"/>
  <c r="J205" i="36"/>
  <c r="J144" i="36"/>
  <c r="J143" i="36"/>
  <c r="J142" i="36"/>
  <c r="J141" i="36"/>
  <c r="J140" i="36"/>
  <c r="J139" i="36"/>
  <c r="J138" i="36"/>
  <c r="J137" i="36"/>
  <c r="J136" i="36"/>
  <c r="J135" i="36"/>
  <c r="J134" i="36"/>
  <c r="J133" i="36"/>
  <c r="J72" i="36"/>
  <c r="F72" i="36"/>
  <c r="F69" i="36"/>
  <c r="J68" i="36"/>
  <c r="J67" i="36"/>
  <c r="J66" i="36"/>
  <c r="J65" i="36"/>
  <c r="F65" i="36"/>
  <c r="F64" i="36"/>
  <c r="J63" i="36"/>
  <c r="J64" i="36" l="1"/>
  <c r="D63" i="36"/>
  <c r="F134" i="36"/>
  <c r="F205" i="36" s="1"/>
  <c r="F276" i="36" s="1"/>
  <c r="D71" i="36"/>
  <c r="F142" i="36"/>
  <c r="F213" i="36" s="1"/>
  <c r="F284" i="36" s="1"/>
  <c r="D284" i="36" s="1"/>
  <c r="D69" i="36"/>
  <c r="F140" i="36"/>
  <c r="D62" i="36"/>
  <c r="F133" i="36"/>
  <c r="D70" i="36"/>
  <c r="F141" i="36"/>
  <c r="F212" i="36" s="1"/>
  <c r="F283" i="36" s="1"/>
  <c r="D283" i="36" s="1"/>
  <c r="D72" i="36"/>
  <c r="F143" i="36"/>
  <c r="F214" i="36" s="1"/>
  <c r="F285" i="36" s="1"/>
  <c r="D285" i="36" s="1"/>
  <c r="D67" i="36"/>
  <c r="F138" i="36"/>
  <c r="F209" i="36" s="1"/>
  <c r="F280" i="36" s="1"/>
  <c r="D280" i="36" s="1"/>
  <c r="D65" i="36"/>
  <c r="F136" i="36"/>
  <c r="D68" i="36"/>
  <c r="F139" i="36"/>
  <c r="F210" i="36" s="1"/>
  <c r="F281" i="36" s="1"/>
  <c r="D281" i="36" s="1"/>
  <c r="D66" i="36"/>
  <c r="F137" i="36"/>
  <c r="F208" i="36" s="1"/>
  <c r="F279" i="36" s="1"/>
  <c r="D279" i="36" s="1"/>
  <c r="D64" i="36"/>
  <c r="F135" i="36"/>
  <c r="F206" i="36" s="1"/>
  <c r="F277" i="36" s="1"/>
  <c r="J71" i="36"/>
  <c r="D134" i="36"/>
  <c r="J217" i="36"/>
  <c r="C7" i="32"/>
  <c r="E8" i="32"/>
  <c r="F8" i="32"/>
  <c r="G8" i="32"/>
  <c r="H8" i="32"/>
  <c r="I8" i="32"/>
  <c r="J8" i="32"/>
  <c r="K8" i="32"/>
  <c r="L8" i="32"/>
  <c r="M8" i="32"/>
  <c r="N8" i="32"/>
  <c r="O8" i="32"/>
  <c r="P8" i="32"/>
  <c r="D213" i="36" l="1"/>
  <c r="D142" i="36"/>
  <c r="D205" i="36"/>
  <c r="D206" i="36"/>
  <c r="D138" i="36"/>
  <c r="D209" i="36"/>
  <c r="D143" i="36"/>
  <c r="D212" i="36"/>
  <c r="D141" i="36"/>
  <c r="D208" i="36"/>
  <c r="F207" i="36"/>
  <c r="D136" i="36"/>
  <c r="F211" i="36"/>
  <c r="D140" i="36"/>
  <c r="D139" i="36"/>
  <c r="F204" i="36"/>
  <c r="F275" i="36" s="1"/>
  <c r="D133" i="36"/>
  <c r="D135" i="36"/>
  <c r="D214" i="36"/>
  <c r="D137" i="36"/>
  <c r="D210" i="36"/>
  <c r="E7" i="32"/>
  <c r="E14" i="32"/>
  <c r="L7" i="32"/>
  <c r="J7" i="32"/>
  <c r="P7" i="32"/>
  <c r="I7" i="32"/>
  <c r="K7" i="32"/>
  <c r="H7" i="32"/>
  <c r="O7" i="32"/>
  <c r="G7" i="32"/>
  <c r="N7" i="32"/>
  <c r="F7" i="32"/>
  <c r="M7" i="32"/>
  <c r="P8" i="35"/>
  <c r="O8" i="35"/>
  <c r="N8" i="35"/>
  <c r="M8" i="35"/>
  <c r="L8" i="35"/>
  <c r="K8" i="35"/>
  <c r="J8" i="35"/>
  <c r="I8" i="35"/>
  <c r="H8" i="35"/>
  <c r="G8" i="35"/>
  <c r="F8" i="35"/>
  <c r="E8" i="35"/>
  <c r="P8" i="34"/>
  <c r="O8" i="34"/>
  <c r="N8" i="34"/>
  <c r="M8" i="34"/>
  <c r="L8" i="34"/>
  <c r="K8" i="34"/>
  <c r="J8" i="34"/>
  <c r="I8" i="34"/>
  <c r="H8" i="34"/>
  <c r="G8" i="34"/>
  <c r="F8" i="34"/>
  <c r="E8" i="34"/>
  <c r="N8" i="33"/>
  <c r="M8" i="33"/>
  <c r="L8" i="33"/>
  <c r="K8" i="33"/>
  <c r="J8" i="33"/>
  <c r="I8" i="33"/>
  <c r="H8" i="33"/>
  <c r="G8" i="33"/>
  <c r="F8" i="33"/>
  <c r="E8" i="33"/>
  <c r="F282" i="36" l="1"/>
  <c r="D282" i="36" s="1"/>
  <c r="D211" i="36"/>
  <c r="F278" i="36"/>
  <c r="D207" i="36"/>
  <c r="G3" i="36"/>
  <c r="F3" i="36"/>
  <c r="F74" i="36" s="1"/>
  <c r="F145" i="36" s="1"/>
  <c r="F216" i="36" s="1"/>
  <c r="G7" i="36"/>
  <c r="F7" i="36"/>
  <c r="F78" i="36" s="1"/>
  <c r="F149" i="36" s="1"/>
  <c r="F220" i="36" s="1"/>
  <c r="F291" i="36" s="1"/>
  <c r="D291" i="36" s="1"/>
  <c r="G11" i="36"/>
  <c r="F11" i="36"/>
  <c r="F82" i="36" s="1"/>
  <c r="F153" i="36" s="1"/>
  <c r="F224" i="36" s="1"/>
  <c r="G9" i="36"/>
  <c r="F9" i="36"/>
  <c r="F80" i="36" s="1"/>
  <c r="F151" i="36" s="1"/>
  <c r="F222" i="36" s="1"/>
  <c r="G4" i="36"/>
  <c r="F4" i="36"/>
  <c r="F75" i="36" s="1"/>
  <c r="F146" i="36" s="1"/>
  <c r="F217" i="36" s="1"/>
  <c r="G12" i="36"/>
  <c r="F12" i="36"/>
  <c r="F83" i="36" s="1"/>
  <c r="F154" i="36" s="1"/>
  <c r="F225" i="36" s="1"/>
  <c r="G2" i="36"/>
  <c r="F2" i="36"/>
  <c r="F73" i="36" s="1"/>
  <c r="F144" i="36" s="1"/>
  <c r="F5" i="36"/>
  <c r="F76" i="36" s="1"/>
  <c r="F147" i="36" s="1"/>
  <c r="F218" i="36" s="1"/>
  <c r="G5" i="36"/>
  <c r="G8" i="36"/>
  <c r="F8" i="36"/>
  <c r="F79" i="36" s="1"/>
  <c r="F150" i="36" s="1"/>
  <c r="F221" i="36" s="1"/>
  <c r="G6" i="36"/>
  <c r="F6" i="36"/>
  <c r="F77" i="36" s="1"/>
  <c r="F148" i="36" s="1"/>
  <c r="F219" i="36" s="1"/>
  <c r="F290" i="36" s="1"/>
  <c r="D290" i="36" s="1"/>
  <c r="F10" i="36"/>
  <c r="F81" i="36" s="1"/>
  <c r="F152" i="36" s="1"/>
  <c r="F223" i="36" s="1"/>
  <c r="G10" i="36"/>
  <c r="G13" i="36"/>
  <c r="F13" i="36"/>
  <c r="F84" i="36" s="1"/>
  <c r="F155" i="36" s="1"/>
  <c r="F226" i="36" s="1"/>
  <c r="P4" i="25"/>
  <c r="A67" i="25"/>
  <c r="A66" i="25"/>
  <c r="A65" i="25"/>
  <c r="A64" i="25"/>
  <c r="A63" i="25"/>
  <c r="A62" i="25"/>
  <c r="A61" i="25"/>
  <c r="A60" i="25"/>
  <c r="A59" i="25"/>
  <c r="A58" i="25"/>
  <c r="A57" i="25"/>
  <c r="A56" i="25"/>
  <c r="A55" i="25"/>
  <c r="A52" i="25"/>
  <c r="A51" i="25"/>
  <c r="A50" i="25"/>
  <c r="A49" i="25"/>
  <c r="A48" i="25"/>
  <c r="A47" i="25"/>
  <c r="A46" i="25"/>
  <c r="A45" i="25"/>
  <c r="A44" i="25"/>
  <c r="A43" i="25"/>
  <c r="A42" i="25"/>
  <c r="A41" i="25"/>
  <c r="A40" i="25"/>
  <c r="A39" i="25"/>
  <c r="A35" i="25"/>
  <c r="A34" i="25"/>
  <c r="A33" i="25"/>
  <c r="A32" i="25"/>
  <c r="A31" i="25"/>
  <c r="A30" i="25"/>
  <c r="A29" i="25"/>
  <c r="A28" i="25"/>
  <c r="A27" i="25"/>
  <c r="A26" i="25"/>
  <c r="A25" i="25"/>
  <c r="A24" i="25"/>
  <c r="A20" i="25"/>
  <c r="A19" i="25"/>
  <c r="A18" i="25"/>
  <c r="A17" i="25"/>
  <c r="A16" i="25"/>
  <c r="A15" i="25"/>
  <c r="A14" i="25"/>
  <c r="A13" i="25"/>
  <c r="A12" i="25"/>
  <c r="A11" i="25"/>
  <c r="A10" i="25"/>
  <c r="G18" i="36" l="1"/>
  <c r="G30" i="36" s="1"/>
  <c r="G77" i="36"/>
  <c r="G148" i="36" s="1"/>
  <c r="G219" i="36" s="1"/>
  <c r="G24" i="36"/>
  <c r="G95" i="36" s="1"/>
  <c r="G166" i="36" s="1"/>
  <c r="G237" i="36" s="1"/>
  <c r="G83" i="36"/>
  <c r="G154" i="36" s="1"/>
  <c r="G225" i="36" s="1"/>
  <c r="G19" i="36"/>
  <c r="G90" i="36" s="1"/>
  <c r="G161" i="36" s="1"/>
  <c r="G232" i="36" s="1"/>
  <c r="G78" i="36"/>
  <c r="G149" i="36" s="1"/>
  <c r="G220" i="36" s="1"/>
  <c r="F287" i="36"/>
  <c r="D287" i="36" s="1"/>
  <c r="D216" i="36"/>
  <c r="G20" i="36"/>
  <c r="G91" i="36" s="1"/>
  <c r="G162" i="36" s="1"/>
  <c r="G233" i="36" s="1"/>
  <c r="G79" i="36"/>
  <c r="G150" i="36" s="1"/>
  <c r="G221" i="36" s="1"/>
  <c r="G16" i="36"/>
  <c r="G28" i="36" s="1"/>
  <c r="G75" i="36"/>
  <c r="G146" i="36" s="1"/>
  <c r="G15" i="36"/>
  <c r="G86" i="36" s="1"/>
  <c r="G157" i="36" s="1"/>
  <c r="G228" i="36" s="1"/>
  <c r="G74" i="36"/>
  <c r="G145" i="36" s="1"/>
  <c r="F288" i="36"/>
  <c r="D288" i="36" s="1"/>
  <c r="D217" i="36"/>
  <c r="G17" i="36"/>
  <c r="G88" i="36" s="1"/>
  <c r="G159" i="36" s="1"/>
  <c r="G230" i="36" s="1"/>
  <c r="G76" i="36"/>
  <c r="G147" i="36" s="1"/>
  <c r="G25" i="36"/>
  <c r="G37" i="36" s="1"/>
  <c r="G84" i="36"/>
  <c r="G155" i="36" s="1"/>
  <c r="G226" i="36" s="1"/>
  <c r="F289" i="36"/>
  <c r="D289" i="36" s="1"/>
  <c r="D218" i="36"/>
  <c r="G21" i="36"/>
  <c r="G33" i="36" s="1"/>
  <c r="G80" i="36"/>
  <c r="G151" i="36" s="1"/>
  <c r="G222" i="36" s="1"/>
  <c r="G22" i="36"/>
  <c r="G34" i="36" s="1"/>
  <c r="G81" i="36"/>
  <c r="G152" i="36" s="1"/>
  <c r="G223" i="36" s="1"/>
  <c r="F215" i="36"/>
  <c r="D144" i="36"/>
  <c r="G14" i="36"/>
  <c r="G26" i="36" s="1"/>
  <c r="G277" i="36"/>
  <c r="G204" i="36"/>
  <c r="G275" i="36" s="1"/>
  <c r="G278" i="36"/>
  <c r="G276" i="36"/>
  <c r="G73" i="36"/>
  <c r="G23" i="36"/>
  <c r="G94" i="36" s="1"/>
  <c r="G165" i="36" s="1"/>
  <c r="G236" i="36" s="1"/>
  <c r="G82" i="36"/>
  <c r="G153" i="36" s="1"/>
  <c r="G224" i="36" s="1"/>
  <c r="G32" i="36"/>
  <c r="G27" i="36"/>
  <c r="G89" i="36"/>
  <c r="G160" i="36" s="1"/>
  <c r="G231" i="36" s="1"/>
  <c r="G31" i="36"/>
  <c r="I13" i="36"/>
  <c r="E13" i="36"/>
  <c r="I156" i="36"/>
  <c r="D13" i="36"/>
  <c r="I230" i="36"/>
  <c r="F25" i="36"/>
  <c r="F96" i="36" s="1"/>
  <c r="F167" i="36" s="1"/>
  <c r="F238" i="36" s="1"/>
  <c r="I9" i="36"/>
  <c r="I80" i="36"/>
  <c r="I152" i="36"/>
  <c r="D9" i="36"/>
  <c r="E9" i="36"/>
  <c r="F21" i="36"/>
  <c r="F92" i="36" s="1"/>
  <c r="F163" i="36" s="1"/>
  <c r="F234" i="36" s="1"/>
  <c r="I226" i="36"/>
  <c r="I5" i="36"/>
  <c r="I76" i="36"/>
  <c r="I148" i="36"/>
  <c r="E5" i="36"/>
  <c r="F17" i="36"/>
  <c r="F88" i="36" s="1"/>
  <c r="F159" i="36" s="1"/>
  <c r="F230" i="36" s="1"/>
  <c r="D5" i="36"/>
  <c r="I222" i="36"/>
  <c r="E2" i="36"/>
  <c r="D2" i="36"/>
  <c r="I219" i="36"/>
  <c r="I145" i="36"/>
  <c r="I73" i="36"/>
  <c r="I2" i="36"/>
  <c r="F14" i="36"/>
  <c r="F85" i="36" s="1"/>
  <c r="F156" i="36" s="1"/>
  <c r="F227" i="36" s="1"/>
  <c r="F23" i="36"/>
  <c r="F94" i="36" s="1"/>
  <c r="F165" i="36" s="1"/>
  <c r="F236" i="36" s="1"/>
  <c r="E11" i="36"/>
  <c r="I154" i="36"/>
  <c r="D11" i="36"/>
  <c r="I228" i="36"/>
  <c r="I11" i="36"/>
  <c r="I82" i="36"/>
  <c r="D10" i="36"/>
  <c r="E10" i="36"/>
  <c r="I227" i="36"/>
  <c r="I153" i="36"/>
  <c r="I81" i="36"/>
  <c r="F22" i="36"/>
  <c r="F93" i="36" s="1"/>
  <c r="F164" i="36" s="1"/>
  <c r="F235" i="36" s="1"/>
  <c r="I10" i="36"/>
  <c r="E6" i="36"/>
  <c r="I223" i="36"/>
  <c r="I149" i="36"/>
  <c r="F18" i="36"/>
  <c r="F89" i="36" s="1"/>
  <c r="F160" i="36" s="1"/>
  <c r="F231" i="36" s="1"/>
  <c r="I77" i="36"/>
  <c r="D6" i="36"/>
  <c r="I6" i="36"/>
  <c r="I12" i="36"/>
  <c r="E12" i="36"/>
  <c r="I229" i="36"/>
  <c r="D12" i="36"/>
  <c r="F24" i="36"/>
  <c r="F95" i="36" s="1"/>
  <c r="F166" i="36" s="1"/>
  <c r="F237" i="36" s="1"/>
  <c r="I155" i="36"/>
  <c r="I224" i="36"/>
  <c r="I7" i="36"/>
  <c r="I78" i="36"/>
  <c r="I150" i="36"/>
  <c r="D7" i="36"/>
  <c r="F19" i="36"/>
  <c r="F90" i="36" s="1"/>
  <c r="F161" i="36" s="1"/>
  <c r="F232" i="36" s="1"/>
  <c r="E7" i="36"/>
  <c r="I225" i="36"/>
  <c r="E8" i="36"/>
  <c r="F20" i="36"/>
  <c r="F91" i="36" s="1"/>
  <c r="F162" i="36" s="1"/>
  <c r="F233" i="36" s="1"/>
  <c r="I8" i="36"/>
  <c r="I151" i="36"/>
  <c r="I79" i="36"/>
  <c r="D8" i="36"/>
  <c r="E4" i="36"/>
  <c r="F16" i="36"/>
  <c r="F87" i="36" s="1"/>
  <c r="F158" i="36" s="1"/>
  <c r="F229" i="36" s="1"/>
  <c r="I221" i="36"/>
  <c r="D4" i="36"/>
  <c r="I75" i="36"/>
  <c r="I147" i="36"/>
  <c r="I4" i="36"/>
  <c r="D3" i="36"/>
  <c r="F15" i="36"/>
  <c r="F86" i="36" s="1"/>
  <c r="F157" i="36" s="1"/>
  <c r="F228" i="36" s="1"/>
  <c r="I74" i="36"/>
  <c r="E3" i="36"/>
  <c r="I220" i="36"/>
  <c r="I146" i="36"/>
  <c r="I3" i="36"/>
  <c r="C14" i="31"/>
  <c r="C13" i="31"/>
  <c r="G29" i="36" l="1"/>
  <c r="G85" i="36"/>
  <c r="G156" i="36" s="1"/>
  <c r="G227" i="36" s="1"/>
  <c r="G93" i="36"/>
  <c r="G164" i="36" s="1"/>
  <c r="G235" i="36" s="1"/>
  <c r="G35" i="36"/>
  <c r="G47" i="36" s="1"/>
  <c r="G36" i="36"/>
  <c r="G48" i="36" s="1"/>
  <c r="G96" i="36"/>
  <c r="G167" i="36" s="1"/>
  <c r="G238" i="36" s="1"/>
  <c r="G92" i="36"/>
  <c r="G163" i="36" s="1"/>
  <c r="G234" i="36" s="1"/>
  <c r="G87" i="36"/>
  <c r="G158" i="36" s="1"/>
  <c r="G229" i="36" s="1"/>
  <c r="F286" i="36"/>
  <c r="D286" i="36" s="1"/>
  <c r="D215" i="36"/>
  <c r="G45" i="36"/>
  <c r="G104" i="36"/>
  <c r="G175" i="36" s="1"/>
  <c r="G246" i="36" s="1"/>
  <c r="G107" i="36"/>
  <c r="G178" i="36" s="1"/>
  <c r="G249" i="36" s="1"/>
  <c r="G38" i="36"/>
  <c r="G97" i="36"/>
  <c r="G168" i="36" s="1"/>
  <c r="G239" i="36" s="1"/>
  <c r="G49" i="36"/>
  <c r="G108" i="36"/>
  <c r="G179" i="36" s="1"/>
  <c r="G250" i="36" s="1"/>
  <c r="G39" i="36"/>
  <c r="G98" i="36"/>
  <c r="G169" i="36" s="1"/>
  <c r="G240" i="36" s="1"/>
  <c r="G46" i="36"/>
  <c r="G105" i="36"/>
  <c r="G176" i="36" s="1"/>
  <c r="G247" i="36" s="1"/>
  <c r="G42" i="36"/>
  <c r="G101" i="36"/>
  <c r="G172" i="36" s="1"/>
  <c r="G243" i="36" s="1"/>
  <c r="G40" i="36"/>
  <c r="G99" i="36"/>
  <c r="G170" i="36" s="1"/>
  <c r="G241" i="36" s="1"/>
  <c r="G43" i="36"/>
  <c r="G102" i="36"/>
  <c r="G173" i="36" s="1"/>
  <c r="G244" i="36" s="1"/>
  <c r="G41" i="36"/>
  <c r="G100" i="36"/>
  <c r="G171" i="36" s="1"/>
  <c r="G242" i="36" s="1"/>
  <c r="G44" i="36"/>
  <c r="G103" i="36"/>
  <c r="G174" i="36" s="1"/>
  <c r="G245" i="36" s="1"/>
  <c r="S16" i="36"/>
  <c r="Q16" i="36"/>
  <c r="F28" i="36"/>
  <c r="F99" i="36" s="1"/>
  <c r="F170" i="36" s="1"/>
  <c r="F241" i="36" s="1"/>
  <c r="E16" i="36"/>
  <c r="R16" i="36"/>
  <c r="D16" i="36"/>
  <c r="R15" i="36"/>
  <c r="E15" i="36"/>
  <c r="F27" i="36"/>
  <c r="F98" i="36" s="1"/>
  <c r="F169" i="36" s="1"/>
  <c r="F240" i="36" s="1"/>
  <c r="S15" i="36"/>
  <c r="D15" i="36"/>
  <c r="Q15" i="36"/>
  <c r="I241" i="36"/>
  <c r="I167" i="36"/>
  <c r="I95" i="36"/>
  <c r="R24" i="36"/>
  <c r="Q24" i="36"/>
  <c r="E24" i="36"/>
  <c r="I24" i="36"/>
  <c r="D24" i="36"/>
  <c r="S24" i="36"/>
  <c r="F36" i="36"/>
  <c r="F107" i="36" s="1"/>
  <c r="F178" i="36" s="1"/>
  <c r="F249" i="36" s="1"/>
  <c r="S25" i="36"/>
  <c r="I242" i="36"/>
  <c r="I168" i="36"/>
  <c r="I96" i="36"/>
  <c r="R25" i="36"/>
  <c r="F37" i="36"/>
  <c r="F108" i="36" s="1"/>
  <c r="F179" i="36" s="1"/>
  <c r="F250" i="36" s="1"/>
  <c r="Q25" i="36"/>
  <c r="E25" i="36"/>
  <c r="I25" i="36"/>
  <c r="D25" i="36"/>
  <c r="I162" i="36"/>
  <c r="E19" i="36"/>
  <c r="I90" i="36"/>
  <c r="F31" i="36"/>
  <c r="F102" i="36" s="1"/>
  <c r="F173" i="36" s="1"/>
  <c r="F244" i="36" s="1"/>
  <c r="R19" i="36"/>
  <c r="D19" i="36"/>
  <c r="Q19" i="36"/>
  <c r="I19" i="36"/>
  <c r="S19" i="36"/>
  <c r="I236" i="36"/>
  <c r="I18" i="36"/>
  <c r="D18" i="36"/>
  <c r="S18" i="36"/>
  <c r="I235" i="36"/>
  <c r="I161" i="36"/>
  <c r="I89" i="36"/>
  <c r="R18" i="36"/>
  <c r="F30" i="36"/>
  <c r="F101" i="36" s="1"/>
  <c r="F172" i="36" s="1"/>
  <c r="F243" i="36" s="1"/>
  <c r="Q18" i="36"/>
  <c r="E18" i="36"/>
  <c r="Q23" i="36"/>
  <c r="D23" i="36"/>
  <c r="S23" i="36"/>
  <c r="I23" i="36"/>
  <c r="I240" i="36"/>
  <c r="I166" i="36"/>
  <c r="I94" i="36"/>
  <c r="F35" i="36"/>
  <c r="F106" i="36" s="1"/>
  <c r="F177" i="36" s="1"/>
  <c r="F248" i="36" s="1"/>
  <c r="R23" i="36"/>
  <c r="E23" i="36"/>
  <c r="S21" i="36"/>
  <c r="I238" i="36"/>
  <c r="I164" i="36"/>
  <c r="I92" i="36"/>
  <c r="R21" i="36"/>
  <c r="E21" i="36"/>
  <c r="Q21" i="36"/>
  <c r="F33" i="36"/>
  <c r="F104" i="36" s="1"/>
  <c r="F175" i="36" s="1"/>
  <c r="F246" i="36" s="1"/>
  <c r="I21" i="36"/>
  <c r="D21" i="36"/>
  <c r="F26" i="36"/>
  <c r="F97" i="36" s="1"/>
  <c r="F168" i="36" s="1"/>
  <c r="F239" i="36" s="1"/>
  <c r="E14" i="36"/>
  <c r="R14" i="36"/>
  <c r="D14" i="36"/>
  <c r="Q14" i="36"/>
  <c r="S14" i="36"/>
  <c r="S17" i="36"/>
  <c r="E17" i="36"/>
  <c r="F29" i="36"/>
  <c r="F100" i="36" s="1"/>
  <c r="F171" i="36" s="1"/>
  <c r="F242" i="36" s="1"/>
  <c r="D17" i="36"/>
  <c r="R17" i="36"/>
  <c r="Q17" i="36"/>
  <c r="I237" i="36"/>
  <c r="I163" i="36"/>
  <c r="I91" i="36"/>
  <c r="R20" i="36"/>
  <c r="F32" i="36"/>
  <c r="F103" i="36" s="1"/>
  <c r="F174" i="36" s="1"/>
  <c r="F245" i="36" s="1"/>
  <c r="Q20" i="36"/>
  <c r="E20" i="36"/>
  <c r="I20" i="36"/>
  <c r="D20" i="36"/>
  <c r="S20" i="36"/>
  <c r="S22" i="36"/>
  <c r="E22" i="36"/>
  <c r="D22" i="36"/>
  <c r="I239" i="36"/>
  <c r="F34" i="36"/>
  <c r="F105" i="36" s="1"/>
  <c r="F176" i="36" s="1"/>
  <c r="F247" i="36" s="1"/>
  <c r="I165" i="36"/>
  <c r="I93" i="36"/>
  <c r="R22" i="36"/>
  <c r="Q22" i="36"/>
  <c r="I22" i="36"/>
  <c r="P8" i="33"/>
  <c r="I84" i="36" s="1"/>
  <c r="O8" i="33"/>
  <c r="I83" i="36" s="1"/>
  <c r="G106" i="36" l="1"/>
  <c r="G177" i="36" s="1"/>
  <c r="G248" i="36" s="1"/>
  <c r="G56" i="36"/>
  <c r="G127" i="36" s="1"/>
  <c r="G198" i="36" s="1"/>
  <c r="G269" i="36" s="1"/>
  <c r="G115" i="36"/>
  <c r="G186" i="36" s="1"/>
  <c r="G257" i="36" s="1"/>
  <c r="G54" i="36"/>
  <c r="G125" i="36" s="1"/>
  <c r="G196" i="36" s="1"/>
  <c r="G267" i="36" s="1"/>
  <c r="G113" i="36"/>
  <c r="G184" i="36" s="1"/>
  <c r="G255" i="36" s="1"/>
  <c r="G50" i="36"/>
  <c r="G121" i="36" s="1"/>
  <c r="G192" i="36" s="1"/>
  <c r="G263" i="36" s="1"/>
  <c r="G109" i="36"/>
  <c r="G180" i="36" s="1"/>
  <c r="G251" i="36" s="1"/>
  <c r="G58" i="36"/>
  <c r="G129" i="36" s="1"/>
  <c r="G200" i="36" s="1"/>
  <c r="G271" i="36" s="1"/>
  <c r="G117" i="36"/>
  <c r="G188" i="36" s="1"/>
  <c r="G259" i="36" s="1"/>
  <c r="G53" i="36"/>
  <c r="G124" i="36" s="1"/>
  <c r="G195" i="36" s="1"/>
  <c r="G266" i="36" s="1"/>
  <c r="G112" i="36"/>
  <c r="G183" i="36" s="1"/>
  <c r="G254" i="36" s="1"/>
  <c r="G60" i="36"/>
  <c r="G131" i="36" s="1"/>
  <c r="G202" i="36" s="1"/>
  <c r="G273" i="36" s="1"/>
  <c r="G119" i="36"/>
  <c r="G190" i="36" s="1"/>
  <c r="G261" i="36" s="1"/>
  <c r="G55" i="36"/>
  <c r="G126" i="36" s="1"/>
  <c r="G197" i="36" s="1"/>
  <c r="G268" i="36" s="1"/>
  <c r="G114" i="36"/>
  <c r="G185" i="36" s="1"/>
  <c r="G256" i="36" s="1"/>
  <c r="G51" i="36"/>
  <c r="G122" i="36" s="1"/>
  <c r="G193" i="36" s="1"/>
  <c r="G264" i="36" s="1"/>
  <c r="G110" i="36"/>
  <c r="G181" i="36" s="1"/>
  <c r="G252" i="36" s="1"/>
  <c r="G57" i="36"/>
  <c r="G128" i="36" s="1"/>
  <c r="G199" i="36" s="1"/>
  <c r="G270" i="36" s="1"/>
  <c r="G116" i="36"/>
  <c r="G187" i="36" s="1"/>
  <c r="G258" i="36" s="1"/>
  <c r="G52" i="36"/>
  <c r="G123" i="36" s="1"/>
  <c r="G194" i="36" s="1"/>
  <c r="G265" i="36" s="1"/>
  <c r="G111" i="36"/>
  <c r="G182" i="36" s="1"/>
  <c r="G253" i="36" s="1"/>
  <c r="G61" i="36"/>
  <c r="G132" i="36" s="1"/>
  <c r="G203" i="36" s="1"/>
  <c r="G274" i="36" s="1"/>
  <c r="G120" i="36"/>
  <c r="G191" i="36" s="1"/>
  <c r="G262" i="36" s="1"/>
  <c r="G59" i="36"/>
  <c r="G130" i="36" s="1"/>
  <c r="G201" i="36" s="1"/>
  <c r="G272" i="36" s="1"/>
  <c r="G118" i="36"/>
  <c r="G189" i="36" s="1"/>
  <c r="G260" i="36" s="1"/>
  <c r="S33" i="36"/>
  <c r="I250" i="36"/>
  <c r="R33" i="36"/>
  <c r="I33" i="36"/>
  <c r="F45" i="36"/>
  <c r="F116" i="36" s="1"/>
  <c r="F187" i="36" s="1"/>
  <c r="F258" i="36" s="1"/>
  <c r="I176" i="36"/>
  <c r="E33" i="36"/>
  <c r="I104" i="36"/>
  <c r="D33" i="36"/>
  <c r="Q33" i="36"/>
  <c r="I253" i="36"/>
  <c r="R36" i="36"/>
  <c r="I36" i="36"/>
  <c r="D36" i="36"/>
  <c r="I179" i="36"/>
  <c r="F48" i="36"/>
  <c r="F119" i="36" s="1"/>
  <c r="F190" i="36" s="1"/>
  <c r="F261" i="36" s="1"/>
  <c r="I107" i="36"/>
  <c r="E36" i="36"/>
  <c r="S36" i="36"/>
  <c r="Q36" i="36"/>
  <c r="I252" i="36"/>
  <c r="R35" i="36"/>
  <c r="I178" i="36"/>
  <c r="F47" i="36"/>
  <c r="F118" i="36" s="1"/>
  <c r="F189" i="36" s="1"/>
  <c r="F260" i="36" s="1"/>
  <c r="I35" i="36"/>
  <c r="E35" i="36"/>
  <c r="I106" i="36"/>
  <c r="D35" i="36"/>
  <c r="S35" i="36"/>
  <c r="Q35" i="36"/>
  <c r="I248" i="36"/>
  <c r="D31" i="36"/>
  <c r="R31" i="36"/>
  <c r="I174" i="36"/>
  <c r="I102" i="36"/>
  <c r="S31" i="36"/>
  <c r="Q31" i="36"/>
  <c r="I31" i="36"/>
  <c r="F43" i="36"/>
  <c r="F114" i="36" s="1"/>
  <c r="F185" i="36" s="1"/>
  <c r="F256" i="36" s="1"/>
  <c r="E31" i="36"/>
  <c r="I254" i="36"/>
  <c r="D37" i="36"/>
  <c r="R37" i="36"/>
  <c r="I37" i="36"/>
  <c r="I180" i="36"/>
  <c r="I108" i="36"/>
  <c r="Q37" i="36"/>
  <c r="S37" i="36"/>
  <c r="F49" i="36"/>
  <c r="F120" i="36" s="1"/>
  <c r="F191" i="36" s="1"/>
  <c r="F262" i="36" s="1"/>
  <c r="E37" i="36"/>
  <c r="Q34" i="36"/>
  <c r="I251" i="36"/>
  <c r="R34" i="36"/>
  <c r="D34" i="36"/>
  <c r="I34" i="36"/>
  <c r="F46" i="36"/>
  <c r="F117" i="36" s="1"/>
  <c r="F188" i="36" s="1"/>
  <c r="F259" i="36" s="1"/>
  <c r="I105" i="36"/>
  <c r="E34" i="36"/>
  <c r="I177" i="36"/>
  <c r="S34" i="36"/>
  <c r="Q28" i="36"/>
  <c r="E28" i="36"/>
  <c r="D28" i="36"/>
  <c r="R28" i="36"/>
  <c r="S28" i="36"/>
  <c r="F40" i="36"/>
  <c r="F111" i="36" s="1"/>
  <c r="F182" i="36" s="1"/>
  <c r="F253" i="36" s="1"/>
  <c r="R30" i="36"/>
  <c r="I101" i="36"/>
  <c r="I173" i="36"/>
  <c r="S30" i="36"/>
  <c r="Q30" i="36"/>
  <c r="F42" i="36"/>
  <c r="F113" i="36" s="1"/>
  <c r="F184" i="36" s="1"/>
  <c r="F255" i="36" s="1"/>
  <c r="I30" i="36"/>
  <c r="E30" i="36"/>
  <c r="D30" i="36"/>
  <c r="I247" i="36"/>
  <c r="I175" i="36"/>
  <c r="I103" i="36"/>
  <c r="I32" i="36"/>
  <c r="F44" i="36"/>
  <c r="F115" i="36" s="1"/>
  <c r="F186" i="36" s="1"/>
  <c r="F257" i="36" s="1"/>
  <c r="S32" i="36"/>
  <c r="E32" i="36"/>
  <c r="Q32" i="36"/>
  <c r="D32" i="36"/>
  <c r="I249" i="36"/>
  <c r="R32" i="36"/>
  <c r="S29" i="36"/>
  <c r="Q29" i="36"/>
  <c r="F41" i="36"/>
  <c r="F112" i="36" s="1"/>
  <c r="F183" i="36" s="1"/>
  <c r="F254" i="36" s="1"/>
  <c r="E29" i="36"/>
  <c r="D29" i="36"/>
  <c r="R29" i="36"/>
  <c r="F38" i="36"/>
  <c r="F109" i="36" s="1"/>
  <c r="F180" i="36" s="1"/>
  <c r="F251" i="36" s="1"/>
  <c r="R26" i="36"/>
  <c r="E26" i="36"/>
  <c r="Q26" i="36"/>
  <c r="D26" i="36"/>
  <c r="S26" i="36"/>
  <c r="R27" i="36"/>
  <c r="S27" i="36"/>
  <c r="F39" i="36"/>
  <c r="F110" i="36" s="1"/>
  <c r="F181" i="36" s="1"/>
  <c r="F252" i="36" s="1"/>
  <c r="Q27" i="36"/>
  <c r="E27" i="36"/>
  <c r="D27" i="36"/>
  <c r="F16" i="37"/>
  <c r="R44" i="36" l="1"/>
  <c r="F56" i="36"/>
  <c r="F127" i="36" s="1"/>
  <c r="F198" i="36" s="1"/>
  <c r="F269" i="36" s="1"/>
  <c r="I44" i="36"/>
  <c r="E44" i="36"/>
  <c r="I187" i="36"/>
  <c r="I115" i="36"/>
  <c r="S44" i="36"/>
  <c r="Q44" i="36"/>
  <c r="I261" i="36"/>
  <c r="D44" i="36"/>
  <c r="D42" i="36"/>
  <c r="R42" i="36"/>
  <c r="F54" i="36"/>
  <c r="F125" i="36" s="1"/>
  <c r="F196" i="36" s="1"/>
  <c r="F267" i="36" s="1"/>
  <c r="I42" i="36"/>
  <c r="E42" i="36"/>
  <c r="I113" i="36"/>
  <c r="I185" i="36"/>
  <c r="S42" i="36"/>
  <c r="Q42" i="36"/>
  <c r="I263" i="36"/>
  <c r="D46" i="36"/>
  <c r="R46" i="36"/>
  <c r="F58" i="36"/>
  <c r="F129" i="36" s="1"/>
  <c r="F200" i="36" s="1"/>
  <c r="F271" i="36" s="1"/>
  <c r="I46" i="36"/>
  <c r="E46" i="36"/>
  <c r="I117" i="36"/>
  <c r="I189" i="36"/>
  <c r="S46" i="36"/>
  <c r="Q46" i="36"/>
  <c r="I264" i="36"/>
  <c r="F59" i="36"/>
  <c r="F130" i="36" s="1"/>
  <c r="F201" i="36" s="1"/>
  <c r="F272" i="36" s="1"/>
  <c r="R47" i="36"/>
  <c r="E47" i="36"/>
  <c r="I190" i="36"/>
  <c r="D47" i="36"/>
  <c r="I47" i="36"/>
  <c r="I118" i="36"/>
  <c r="Q47" i="36"/>
  <c r="S47" i="36"/>
  <c r="F60" i="36"/>
  <c r="F131" i="36" s="1"/>
  <c r="F202" i="36" s="1"/>
  <c r="F273" i="36" s="1"/>
  <c r="I265" i="36"/>
  <c r="E48" i="36"/>
  <c r="R48" i="36"/>
  <c r="I48" i="36"/>
  <c r="I191" i="36"/>
  <c r="I119" i="36"/>
  <c r="S48" i="36"/>
  <c r="Q48" i="36"/>
  <c r="D48" i="36"/>
  <c r="I260" i="36"/>
  <c r="D43" i="36"/>
  <c r="R43" i="36"/>
  <c r="I186" i="36"/>
  <c r="I43" i="36"/>
  <c r="I114" i="36"/>
  <c r="Q43" i="36"/>
  <c r="S43" i="36"/>
  <c r="F55" i="36"/>
  <c r="F126" i="36" s="1"/>
  <c r="F197" i="36" s="1"/>
  <c r="F268" i="36" s="1"/>
  <c r="E43" i="36"/>
  <c r="Q39" i="36"/>
  <c r="D39" i="36"/>
  <c r="R39" i="36"/>
  <c r="F51" i="36"/>
  <c r="F122" i="36" s="1"/>
  <c r="F193" i="36" s="1"/>
  <c r="F264" i="36" s="1"/>
  <c r="S39" i="36"/>
  <c r="E39" i="36"/>
  <c r="D38" i="36"/>
  <c r="F50" i="36"/>
  <c r="F121" i="36" s="1"/>
  <c r="F192" i="36" s="1"/>
  <c r="F263" i="36" s="1"/>
  <c r="E38" i="36"/>
  <c r="R38" i="36"/>
  <c r="S38" i="36"/>
  <c r="Q38" i="36"/>
  <c r="I116" i="36"/>
  <c r="D45" i="36"/>
  <c r="S45" i="36"/>
  <c r="Q45" i="36"/>
  <c r="I262" i="36"/>
  <c r="R45" i="36"/>
  <c r="I45" i="36"/>
  <c r="F57" i="36"/>
  <c r="F128" i="36" s="1"/>
  <c r="F199" i="36" s="1"/>
  <c r="F270" i="36" s="1"/>
  <c r="I188" i="36"/>
  <c r="E45" i="36"/>
  <c r="I259" i="36"/>
  <c r="R40" i="36"/>
  <c r="S40" i="36"/>
  <c r="Q40" i="36"/>
  <c r="D40" i="36"/>
  <c r="F52" i="36"/>
  <c r="F123" i="36" s="1"/>
  <c r="F194" i="36" s="1"/>
  <c r="F265" i="36" s="1"/>
  <c r="E40" i="36"/>
  <c r="Q41" i="36"/>
  <c r="F53" i="36"/>
  <c r="F124" i="36" s="1"/>
  <c r="F195" i="36" s="1"/>
  <c r="F266" i="36" s="1"/>
  <c r="E41" i="36"/>
  <c r="D41" i="36"/>
  <c r="R41" i="36"/>
  <c r="S41" i="36"/>
  <c r="R49" i="36"/>
  <c r="I49" i="36"/>
  <c r="I192" i="36"/>
  <c r="F61" i="36"/>
  <c r="F132" i="36" s="1"/>
  <c r="F203" i="36" s="1"/>
  <c r="F274" i="36" s="1"/>
  <c r="I120" i="36"/>
  <c r="E49" i="36"/>
  <c r="S49" i="36"/>
  <c r="D49" i="36"/>
  <c r="Q49" i="36"/>
  <c r="I266" i="36"/>
  <c r="J5" i="25"/>
  <c r="S60" i="36" l="1"/>
  <c r="Q60" i="36"/>
  <c r="D60" i="36"/>
  <c r="I277" i="36"/>
  <c r="E60" i="36"/>
  <c r="R60" i="36"/>
  <c r="I60" i="36"/>
  <c r="I131" i="36"/>
  <c r="R52" i="36"/>
  <c r="Q52" i="36"/>
  <c r="S52" i="36"/>
  <c r="D52" i="36"/>
  <c r="E52" i="36"/>
  <c r="I57" i="36"/>
  <c r="I128" i="36"/>
  <c r="Q57" i="36"/>
  <c r="S57" i="36"/>
  <c r="E57" i="36"/>
  <c r="D57" i="36"/>
  <c r="I274" i="36"/>
  <c r="R57" i="36"/>
  <c r="S51" i="36"/>
  <c r="Q51" i="36"/>
  <c r="E51" i="36"/>
  <c r="D51" i="36"/>
  <c r="R51" i="36"/>
  <c r="I276" i="36"/>
  <c r="R59" i="36"/>
  <c r="I59" i="36"/>
  <c r="I130" i="36"/>
  <c r="S59" i="36"/>
  <c r="Q59" i="36"/>
  <c r="E59" i="36"/>
  <c r="D59" i="36"/>
  <c r="I275" i="36"/>
  <c r="R58" i="36"/>
  <c r="D58" i="36"/>
  <c r="I58" i="36"/>
  <c r="E58" i="36"/>
  <c r="I129" i="36"/>
  <c r="S58" i="36"/>
  <c r="Q58" i="36"/>
  <c r="I54" i="36"/>
  <c r="I125" i="36"/>
  <c r="S54" i="36"/>
  <c r="Q54" i="36"/>
  <c r="D54" i="36"/>
  <c r="E54" i="36"/>
  <c r="I273" i="36"/>
  <c r="I271" i="36"/>
  <c r="R54" i="36"/>
  <c r="S50" i="36"/>
  <c r="Q50" i="36"/>
  <c r="D50" i="36"/>
  <c r="E50" i="36"/>
  <c r="R50" i="36"/>
  <c r="I61" i="36"/>
  <c r="I132" i="36"/>
  <c r="E61" i="36"/>
  <c r="Q61" i="36"/>
  <c r="D61" i="36"/>
  <c r="S61" i="36"/>
  <c r="I278" i="36"/>
  <c r="R61" i="36"/>
  <c r="Q53" i="36"/>
  <c r="S53" i="36"/>
  <c r="E53" i="36"/>
  <c r="D53" i="36"/>
  <c r="R53" i="36"/>
  <c r="I272" i="36"/>
  <c r="E55" i="36"/>
  <c r="R55" i="36"/>
  <c r="D55" i="36"/>
  <c r="I55" i="36"/>
  <c r="I126" i="36"/>
  <c r="S55" i="36"/>
  <c r="Q55" i="36"/>
  <c r="R56" i="36"/>
  <c r="I56" i="36"/>
  <c r="I127" i="36"/>
  <c r="S56" i="36"/>
  <c r="Q56" i="36"/>
  <c r="D56" i="36"/>
  <c r="E56" i="36"/>
  <c r="C53" i="35"/>
  <c r="C39" i="35"/>
  <c r="C26" i="35"/>
  <c r="C14" i="35"/>
  <c r="C7" i="35"/>
  <c r="C55" i="34"/>
  <c r="C41" i="34"/>
  <c r="C27" i="34"/>
  <c r="C14" i="34"/>
  <c r="C7" i="34"/>
  <c r="C53" i="33"/>
  <c r="C39" i="33"/>
  <c r="C26" i="33"/>
  <c r="C14" i="33"/>
  <c r="C7" i="33"/>
  <c r="C52" i="32" l="1"/>
  <c r="C14" i="32"/>
  <c r="C26" i="32"/>
  <c r="C39" i="32"/>
  <c r="P53" i="35" l="1"/>
  <c r="P7" i="34"/>
  <c r="P7" i="33"/>
  <c r="E84" i="36" l="1"/>
  <c r="D84" i="36"/>
  <c r="E230" i="36"/>
  <c r="E156" i="36"/>
  <c r="D156" i="36"/>
  <c r="I7" i="35"/>
  <c r="K26" i="35"/>
  <c r="L14" i="35"/>
  <c r="J39" i="35"/>
  <c r="K14" i="34"/>
  <c r="E14" i="34"/>
  <c r="G14" i="34"/>
  <c r="I14" i="34"/>
  <c r="F14" i="34"/>
  <c r="J14" i="34"/>
  <c r="N14" i="34"/>
  <c r="F27" i="34"/>
  <c r="J27" i="34"/>
  <c r="N27" i="34"/>
  <c r="F41" i="34"/>
  <c r="J41" i="34"/>
  <c r="N41" i="34"/>
  <c r="F55" i="34"/>
  <c r="J55" i="34"/>
  <c r="N55" i="34"/>
  <c r="O14" i="34"/>
  <c r="G27" i="34"/>
  <c r="K27" i="34"/>
  <c r="O27" i="34"/>
  <c r="G41" i="34"/>
  <c r="K41" i="34"/>
  <c r="O41" i="34"/>
  <c r="G55" i="34"/>
  <c r="K55" i="34"/>
  <c r="O55" i="34"/>
  <c r="H14" i="34"/>
  <c r="L14" i="34"/>
  <c r="P14" i="34"/>
  <c r="H27" i="34"/>
  <c r="L27" i="34"/>
  <c r="P27" i="34"/>
  <c r="H41" i="34"/>
  <c r="L41" i="34"/>
  <c r="P41" i="34"/>
  <c r="H55" i="34"/>
  <c r="L55" i="34"/>
  <c r="P55" i="34"/>
  <c r="M14" i="34"/>
  <c r="E27" i="34"/>
  <c r="I27" i="34"/>
  <c r="M27" i="34"/>
  <c r="E41" i="34"/>
  <c r="I41" i="34"/>
  <c r="M41" i="34"/>
  <c r="E55" i="34"/>
  <c r="I55" i="34"/>
  <c r="M55" i="34"/>
  <c r="K14" i="33"/>
  <c r="G26" i="33"/>
  <c r="K39" i="33"/>
  <c r="K53" i="33"/>
  <c r="H14" i="33"/>
  <c r="P14" i="33"/>
  <c r="H26" i="33"/>
  <c r="L26" i="33"/>
  <c r="P26" i="33"/>
  <c r="H39" i="33"/>
  <c r="L39" i="33"/>
  <c r="P39" i="33"/>
  <c r="H53" i="33"/>
  <c r="L53" i="33"/>
  <c r="P53" i="33"/>
  <c r="O14" i="33"/>
  <c r="O26" i="33"/>
  <c r="G39" i="33"/>
  <c r="G53" i="33"/>
  <c r="O53" i="33"/>
  <c r="L14" i="33"/>
  <c r="E14" i="33"/>
  <c r="I14" i="33"/>
  <c r="M14" i="33"/>
  <c r="E26" i="33"/>
  <c r="I26" i="33"/>
  <c r="M26" i="33"/>
  <c r="E39" i="33"/>
  <c r="I39" i="33"/>
  <c r="M39" i="33"/>
  <c r="E53" i="33"/>
  <c r="I53" i="33"/>
  <c r="M53" i="33"/>
  <c r="G14" i="33"/>
  <c r="K26" i="33"/>
  <c r="O39" i="33"/>
  <c r="F14" i="33"/>
  <c r="J14" i="33"/>
  <c r="N14" i="33"/>
  <c r="F26" i="33"/>
  <c r="J26" i="33"/>
  <c r="N26" i="33"/>
  <c r="F39" i="33"/>
  <c r="J39" i="33"/>
  <c r="N39" i="33"/>
  <c r="F53" i="33"/>
  <c r="J53" i="33"/>
  <c r="N53" i="33"/>
  <c r="E7" i="35"/>
  <c r="H14" i="35"/>
  <c r="G26" i="35"/>
  <c r="F39" i="35"/>
  <c r="E53" i="35"/>
  <c r="I53" i="35"/>
  <c r="M7" i="35"/>
  <c r="P14" i="35"/>
  <c r="O26" i="35"/>
  <c r="N39" i="35"/>
  <c r="M53" i="35"/>
  <c r="F7" i="35"/>
  <c r="J7" i="35"/>
  <c r="N7" i="35"/>
  <c r="E14" i="35"/>
  <c r="I14" i="35"/>
  <c r="M14" i="35"/>
  <c r="H26" i="35"/>
  <c r="L26" i="35"/>
  <c r="P26" i="35"/>
  <c r="G39" i="35"/>
  <c r="K39" i="35"/>
  <c r="O39" i="35"/>
  <c r="F53" i="35"/>
  <c r="J53" i="35"/>
  <c r="N53" i="35"/>
  <c r="G7" i="35"/>
  <c r="K7" i="35"/>
  <c r="O7" i="35"/>
  <c r="F14" i="35"/>
  <c r="J14" i="35"/>
  <c r="N14" i="35"/>
  <c r="E26" i="35"/>
  <c r="I26" i="35"/>
  <c r="M26" i="35"/>
  <c r="H39" i="35"/>
  <c r="L39" i="35"/>
  <c r="P39" i="35"/>
  <c r="G53" i="35"/>
  <c r="K53" i="35"/>
  <c r="O53" i="35"/>
  <c r="H7" i="35"/>
  <c r="L7" i="35"/>
  <c r="P7" i="35"/>
  <c r="G14" i="35"/>
  <c r="K14" i="35"/>
  <c r="O14" i="35"/>
  <c r="F26" i="35"/>
  <c r="J26" i="35"/>
  <c r="N26" i="35"/>
  <c r="E39" i="35"/>
  <c r="I39" i="35"/>
  <c r="M39" i="35"/>
  <c r="H53" i="35"/>
  <c r="L53" i="35"/>
  <c r="E7" i="34"/>
  <c r="M7" i="34"/>
  <c r="F7" i="34"/>
  <c r="J7" i="34"/>
  <c r="N7" i="34"/>
  <c r="I7" i="34"/>
  <c r="G7" i="34"/>
  <c r="K7" i="34"/>
  <c r="O7" i="34"/>
  <c r="H7" i="34"/>
  <c r="L7" i="34"/>
  <c r="E7" i="33"/>
  <c r="I7" i="33"/>
  <c r="M7" i="33"/>
  <c r="F7" i="33"/>
  <c r="J7" i="33"/>
  <c r="N7" i="33"/>
  <c r="G7" i="33"/>
  <c r="K7" i="33"/>
  <c r="O7" i="33"/>
  <c r="H7" i="33"/>
  <c r="L7" i="33"/>
  <c r="D152" i="36" l="1"/>
  <c r="E152" i="36"/>
  <c r="D146" i="36"/>
  <c r="E146" i="36"/>
  <c r="D222" i="36"/>
  <c r="E242" i="36"/>
  <c r="D242" i="36"/>
  <c r="D148" i="36"/>
  <c r="E148" i="36"/>
  <c r="D153" i="36"/>
  <c r="E153" i="36"/>
  <c r="D219" i="36"/>
  <c r="E82" i="36"/>
  <c r="D82" i="36"/>
  <c r="E228" i="36"/>
  <c r="D155" i="36"/>
  <c r="E155" i="36"/>
  <c r="D145" i="36"/>
  <c r="E145" i="36"/>
  <c r="E79" i="36"/>
  <c r="E225" i="36"/>
  <c r="D79" i="36"/>
  <c r="D78" i="36"/>
  <c r="E78" i="36"/>
  <c r="E224" i="36"/>
  <c r="D151" i="36"/>
  <c r="E151" i="36"/>
  <c r="D227" i="36"/>
  <c r="E74" i="36"/>
  <c r="D74" i="36"/>
  <c r="E220" i="36"/>
  <c r="D147" i="36"/>
  <c r="E147" i="36"/>
  <c r="D228" i="36"/>
  <c r="R96" i="36"/>
  <c r="D96" i="36"/>
  <c r="Q96" i="36"/>
  <c r="S168" i="36"/>
  <c r="S242" i="36"/>
  <c r="R168" i="36"/>
  <c r="R242" i="36"/>
  <c r="Q242" i="36"/>
  <c r="Q168" i="36"/>
  <c r="S96" i="36"/>
  <c r="E96" i="36"/>
  <c r="E75" i="36"/>
  <c r="D75" i="36"/>
  <c r="E221" i="36"/>
  <c r="E81" i="36"/>
  <c r="E227" i="36"/>
  <c r="D81" i="36"/>
  <c r="D149" i="36"/>
  <c r="E149" i="36"/>
  <c r="D229" i="36"/>
  <c r="D224" i="36"/>
  <c r="D223" i="36"/>
  <c r="E76" i="36"/>
  <c r="D76" i="36"/>
  <c r="E222" i="36"/>
  <c r="E77" i="36"/>
  <c r="D77" i="36"/>
  <c r="E223" i="36"/>
  <c r="D154" i="36"/>
  <c r="E154" i="36"/>
  <c r="D230" i="36"/>
  <c r="D225" i="36"/>
  <c r="D220" i="36"/>
  <c r="D80" i="36"/>
  <c r="E80" i="36"/>
  <c r="E226" i="36"/>
  <c r="E83" i="36"/>
  <c r="D83" i="36"/>
  <c r="E229" i="36"/>
  <c r="D73" i="36"/>
  <c r="E219" i="36"/>
  <c r="E73" i="36"/>
  <c r="D150" i="36"/>
  <c r="E150" i="36"/>
  <c r="D226" i="36"/>
  <c r="D221" i="36"/>
  <c r="D168" i="36"/>
  <c r="E168" i="36"/>
  <c r="L24" i="28" a="1"/>
  <c r="L24" i="28" s="1"/>
  <c r="H17" i="28" a="1"/>
  <c r="H17" i="28" s="1"/>
  <c r="H24" i="28" a="1"/>
  <c r="H24" i="28" s="1"/>
  <c r="P24" i="28" a="1"/>
  <c r="P24" i="28" s="1"/>
  <c r="H11" i="28" a="1"/>
  <c r="H11" i="28" s="1"/>
  <c r="P17" i="28" a="1"/>
  <c r="P17" i="28" s="1"/>
  <c r="L11" i="28" a="1"/>
  <c r="L11" i="28" s="1"/>
  <c r="D24" i="28" a="1"/>
  <c r="D24" i="28" s="1"/>
  <c r="P11" i="28" a="1"/>
  <c r="P11" i="28" s="1"/>
  <c r="D17" i="28" a="1"/>
  <c r="D17" i="28" s="1"/>
  <c r="D11" i="28" a="1"/>
  <c r="D11" i="28" s="1"/>
  <c r="L17" i="28" a="1"/>
  <c r="L17" i="28" s="1"/>
  <c r="P52" i="32"/>
  <c r="L52" i="32"/>
  <c r="H52" i="32"/>
  <c r="P39" i="32"/>
  <c r="L39" i="32"/>
  <c r="H39" i="32"/>
  <c r="P26" i="32"/>
  <c r="L26" i="32"/>
  <c r="H26" i="32"/>
  <c r="O52" i="32"/>
  <c r="K52" i="32"/>
  <c r="O39" i="32"/>
  <c r="K39" i="32"/>
  <c r="O26" i="32"/>
  <c r="G26" i="32"/>
  <c r="N26" i="32"/>
  <c r="M26" i="32"/>
  <c r="G52" i="32"/>
  <c r="G39" i="32"/>
  <c r="K26" i="32"/>
  <c r="J39" i="32"/>
  <c r="J26" i="32"/>
  <c r="I26" i="32"/>
  <c r="N52" i="32"/>
  <c r="J52" i="32"/>
  <c r="F52" i="32"/>
  <c r="N39" i="32"/>
  <c r="F39" i="32"/>
  <c r="F26" i="32"/>
  <c r="M52" i="32"/>
  <c r="I52" i="32"/>
  <c r="E52" i="32"/>
  <c r="M39" i="32"/>
  <c r="I39" i="32"/>
  <c r="E39" i="32"/>
  <c r="E26" i="32"/>
  <c r="M14" i="32"/>
  <c r="I14" i="32"/>
  <c r="J14" i="32"/>
  <c r="P14" i="32"/>
  <c r="L14" i="32"/>
  <c r="H14" i="32"/>
  <c r="F14" i="32"/>
  <c r="O14" i="32"/>
  <c r="K14" i="32"/>
  <c r="G14" i="32"/>
  <c r="N14" i="32"/>
  <c r="E14" i="31"/>
  <c r="E13" i="31"/>
  <c r="E12" i="31"/>
  <c r="E11" i="31"/>
  <c r="E10" i="31"/>
  <c r="E9" i="31"/>
  <c r="E8" i="31"/>
  <c r="E7" i="31"/>
  <c r="R167" i="36" l="1"/>
  <c r="S241" i="36"/>
  <c r="R95" i="36"/>
  <c r="R241" i="36"/>
  <c r="Q241" i="36"/>
  <c r="Q167" i="36"/>
  <c r="S95" i="36"/>
  <c r="Q95" i="36"/>
  <c r="E95" i="36"/>
  <c r="S167" i="36"/>
  <c r="D95" i="36"/>
  <c r="S159" i="36"/>
  <c r="R159" i="36"/>
  <c r="S233" i="36"/>
  <c r="R87" i="36"/>
  <c r="R233" i="36"/>
  <c r="Q233" i="36"/>
  <c r="E87" i="36"/>
  <c r="Q159" i="36"/>
  <c r="D87" i="36"/>
  <c r="S87" i="36"/>
  <c r="Q87" i="36"/>
  <c r="S232" i="36"/>
  <c r="R158" i="36"/>
  <c r="R232" i="36"/>
  <c r="E86" i="36"/>
  <c r="Q232" i="36"/>
  <c r="D86" i="36"/>
  <c r="Q158" i="36"/>
  <c r="S86" i="36"/>
  <c r="Q86" i="36"/>
  <c r="S158" i="36"/>
  <c r="R86" i="36"/>
  <c r="D163" i="36"/>
  <c r="E163" i="36"/>
  <c r="D239" i="36"/>
  <c r="E239" i="36"/>
  <c r="D158" i="36"/>
  <c r="E158" i="36"/>
  <c r="E236" i="36"/>
  <c r="D236" i="36"/>
  <c r="D237" i="36"/>
  <c r="E237" i="36"/>
  <c r="D232" i="36"/>
  <c r="E232" i="36"/>
  <c r="D166" i="36"/>
  <c r="E166" i="36"/>
  <c r="Q160" i="36"/>
  <c r="S88" i="36"/>
  <c r="Q88" i="36"/>
  <c r="S160" i="36"/>
  <c r="R160" i="36"/>
  <c r="S234" i="36"/>
  <c r="R88" i="36"/>
  <c r="R234" i="36"/>
  <c r="E88" i="36"/>
  <c r="Q234" i="36"/>
  <c r="D88" i="36"/>
  <c r="R163" i="36"/>
  <c r="S237" i="36"/>
  <c r="R91" i="36"/>
  <c r="R237" i="36"/>
  <c r="Q237" i="36"/>
  <c r="Q163" i="36"/>
  <c r="E91" i="36"/>
  <c r="S91" i="36"/>
  <c r="D91" i="36"/>
  <c r="Q91" i="36"/>
  <c r="S163" i="36"/>
  <c r="D240" i="36"/>
  <c r="E240" i="36"/>
  <c r="S165" i="36"/>
  <c r="R165" i="36"/>
  <c r="S239" i="36"/>
  <c r="R93" i="36"/>
  <c r="R239" i="36"/>
  <c r="E93" i="36"/>
  <c r="Q239" i="36"/>
  <c r="D93" i="36"/>
  <c r="Q165" i="36"/>
  <c r="S93" i="36"/>
  <c r="Q93" i="36"/>
  <c r="D159" i="36"/>
  <c r="E159" i="36"/>
  <c r="D167" i="36"/>
  <c r="E167" i="36"/>
  <c r="Q231" i="36"/>
  <c r="Q157" i="36"/>
  <c r="S85" i="36"/>
  <c r="Q85" i="36"/>
  <c r="E85" i="36"/>
  <c r="S157" i="36"/>
  <c r="D85" i="36"/>
  <c r="R85" i="36"/>
  <c r="S231" i="36"/>
  <c r="R157" i="36"/>
  <c r="R231" i="36"/>
  <c r="D233" i="36"/>
  <c r="E233" i="36"/>
  <c r="R162" i="36"/>
  <c r="D90" i="36"/>
  <c r="S236" i="36"/>
  <c r="R90" i="36"/>
  <c r="R236" i="36"/>
  <c r="Q236" i="36"/>
  <c r="Q162" i="36"/>
  <c r="S90" i="36"/>
  <c r="Q90" i="36"/>
  <c r="S162" i="36"/>
  <c r="E90" i="36"/>
  <c r="S240" i="36"/>
  <c r="R166" i="36"/>
  <c r="R240" i="36"/>
  <c r="Q240" i="36"/>
  <c r="E94" i="36"/>
  <c r="Q166" i="36"/>
  <c r="D94" i="36"/>
  <c r="S94" i="36"/>
  <c r="Q94" i="36"/>
  <c r="S166" i="36"/>
  <c r="R94" i="36"/>
  <c r="D164" i="36"/>
  <c r="E164" i="36"/>
  <c r="D180" i="36"/>
  <c r="E180" i="36"/>
  <c r="S238" i="36"/>
  <c r="R164" i="36"/>
  <c r="R238" i="36"/>
  <c r="Q238" i="36"/>
  <c r="Q164" i="36"/>
  <c r="E92" i="36"/>
  <c r="S92" i="36"/>
  <c r="D92" i="36"/>
  <c r="Q92" i="36"/>
  <c r="S164" i="36"/>
  <c r="R92" i="36"/>
  <c r="D161" i="36"/>
  <c r="E161" i="36"/>
  <c r="D241" i="36"/>
  <c r="E241" i="36"/>
  <c r="D160" i="36"/>
  <c r="E160" i="36"/>
  <c r="D254" i="36"/>
  <c r="E254" i="36"/>
  <c r="D162" i="36"/>
  <c r="E162" i="36"/>
  <c r="S108" i="36"/>
  <c r="R108" i="36"/>
  <c r="Q180" i="36"/>
  <c r="S254" i="36"/>
  <c r="Q108" i="36"/>
  <c r="R254" i="36"/>
  <c r="E108" i="36"/>
  <c r="Q254" i="36"/>
  <c r="D108" i="36"/>
  <c r="S180" i="36"/>
  <c r="R180" i="36"/>
  <c r="D157" i="36"/>
  <c r="E157" i="36"/>
  <c r="E238" i="36"/>
  <c r="D238" i="36"/>
  <c r="R89" i="36"/>
  <c r="S235" i="36"/>
  <c r="R161" i="36"/>
  <c r="R235" i="36"/>
  <c r="E89" i="36"/>
  <c r="Q235" i="36"/>
  <c r="D89" i="36"/>
  <c r="Q161" i="36"/>
  <c r="S89" i="36"/>
  <c r="Q89" i="36"/>
  <c r="S161" i="36"/>
  <c r="D235" i="36"/>
  <c r="E235" i="36"/>
  <c r="D231" i="36"/>
  <c r="E231" i="36"/>
  <c r="D165" i="36"/>
  <c r="E165" i="36"/>
  <c r="E234" i="36"/>
  <c r="D234" i="36"/>
  <c r="H6" i="28" a="1"/>
  <c r="H6" i="28" s="1"/>
  <c r="P6" i="28" a="1"/>
  <c r="P6" i="28" s="1"/>
  <c r="D6" i="28" a="1"/>
  <c r="D6" i="28" s="1"/>
  <c r="L6" i="28" a="1"/>
  <c r="L6" i="28" s="1"/>
  <c r="D177" i="36" l="1"/>
  <c r="E177" i="36"/>
  <c r="D171" i="36"/>
  <c r="E171" i="36"/>
  <c r="D178" i="36"/>
  <c r="E178" i="36"/>
  <c r="R250" i="36"/>
  <c r="E104" i="36"/>
  <c r="Q250" i="36"/>
  <c r="D104" i="36"/>
  <c r="S176" i="36"/>
  <c r="R176" i="36"/>
  <c r="S104" i="36"/>
  <c r="R104" i="36"/>
  <c r="Q176" i="36"/>
  <c r="S250" i="36"/>
  <c r="Q104" i="36"/>
  <c r="D266" i="36"/>
  <c r="E266" i="36"/>
  <c r="R106" i="36"/>
  <c r="S252" i="36"/>
  <c r="Q106" i="36"/>
  <c r="R252" i="36"/>
  <c r="Q252" i="36"/>
  <c r="S178" i="36"/>
  <c r="E106" i="36"/>
  <c r="R178" i="36"/>
  <c r="D106" i="36"/>
  <c r="Q178" i="36"/>
  <c r="S106" i="36"/>
  <c r="D252" i="36"/>
  <c r="E252" i="36"/>
  <c r="D251" i="36"/>
  <c r="E251" i="36"/>
  <c r="Q247" i="36"/>
  <c r="D101" i="36"/>
  <c r="S173" i="36"/>
  <c r="R173" i="36"/>
  <c r="S101" i="36"/>
  <c r="R101" i="36"/>
  <c r="Q101" i="36"/>
  <c r="S247" i="36"/>
  <c r="Q173" i="36"/>
  <c r="R247" i="36"/>
  <c r="E101" i="36"/>
  <c r="D179" i="36"/>
  <c r="E179" i="36"/>
  <c r="D245" i="36"/>
  <c r="E245" i="36"/>
  <c r="S175" i="36"/>
  <c r="R175" i="36"/>
  <c r="Q175" i="36"/>
  <c r="S103" i="36"/>
  <c r="R103" i="36"/>
  <c r="S249" i="36"/>
  <c r="Q103" i="36"/>
  <c r="E103" i="36"/>
  <c r="R249" i="36"/>
  <c r="D103" i="36"/>
  <c r="Q249" i="36"/>
  <c r="D169" i="36"/>
  <c r="E169" i="36"/>
  <c r="D176" i="36"/>
  <c r="E176" i="36"/>
  <c r="Q105" i="36"/>
  <c r="S251" i="36"/>
  <c r="Q177" i="36"/>
  <c r="R251" i="36"/>
  <c r="Q251" i="36"/>
  <c r="S177" i="36"/>
  <c r="R177" i="36"/>
  <c r="S105" i="36"/>
  <c r="E105" i="36"/>
  <c r="R105" i="36"/>
  <c r="D105" i="36"/>
  <c r="S170" i="36"/>
  <c r="Q170" i="36"/>
  <c r="E98" i="36"/>
  <c r="S98" i="36"/>
  <c r="D98" i="36"/>
  <c r="R98" i="36"/>
  <c r="S244" i="36"/>
  <c r="Q98" i="36"/>
  <c r="R244" i="36"/>
  <c r="Q244" i="36"/>
  <c r="R170" i="36"/>
  <c r="D250" i="36"/>
  <c r="E250" i="36"/>
  <c r="D253" i="36"/>
  <c r="E253" i="36"/>
  <c r="S245" i="36"/>
  <c r="Q99" i="36"/>
  <c r="E99" i="36"/>
  <c r="R245" i="36"/>
  <c r="D99" i="36"/>
  <c r="Q245" i="36"/>
  <c r="S171" i="36"/>
  <c r="R171" i="36"/>
  <c r="Q171" i="36"/>
  <c r="S99" i="36"/>
  <c r="R99" i="36"/>
  <c r="D243" i="36"/>
  <c r="E243" i="36"/>
  <c r="D174" i="36"/>
  <c r="E174" i="36"/>
  <c r="D173" i="36"/>
  <c r="E173" i="36"/>
  <c r="R169" i="36"/>
  <c r="Q169" i="36"/>
  <c r="S97" i="36"/>
  <c r="R97" i="36"/>
  <c r="Q97" i="36"/>
  <c r="S243" i="36"/>
  <c r="S169" i="36"/>
  <c r="E97" i="36"/>
  <c r="R243" i="36"/>
  <c r="D97" i="36"/>
  <c r="Q243" i="36"/>
  <c r="R100" i="36"/>
  <c r="Q172" i="36"/>
  <c r="E100" i="36"/>
  <c r="S246" i="36"/>
  <c r="Q100" i="36"/>
  <c r="D100" i="36"/>
  <c r="R246" i="36"/>
  <c r="Q246" i="36"/>
  <c r="S172" i="36"/>
  <c r="R172" i="36"/>
  <c r="S100" i="36"/>
  <c r="D170" i="36"/>
  <c r="E170" i="36"/>
  <c r="D249" i="36"/>
  <c r="E249" i="36"/>
  <c r="R120" i="36"/>
  <c r="Q192" i="36"/>
  <c r="S266" i="36"/>
  <c r="Q120" i="36"/>
  <c r="R266" i="36"/>
  <c r="E120" i="36"/>
  <c r="Q266" i="36"/>
  <c r="D120" i="36"/>
  <c r="S192" i="36"/>
  <c r="R192" i="36"/>
  <c r="S120" i="36"/>
  <c r="D248" i="36"/>
  <c r="E248" i="36"/>
  <c r="D172" i="36"/>
  <c r="E172" i="36"/>
  <c r="D244" i="36"/>
  <c r="E244" i="36"/>
  <c r="D246" i="36"/>
  <c r="E246" i="36"/>
  <c r="D247" i="36"/>
  <c r="E247" i="36"/>
  <c r="D192" i="36"/>
  <c r="E192" i="36"/>
  <c r="S174" i="36"/>
  <c r="E102" i="36"/>
  <c r="R174" i="36"/>
  <c r="D102" i="36"/>
  <c r="Q174" i="36"/>
  <c r="S102" i="36"/>
  <c r="R102" i="36"/>
  <c r="S248" i="36"/>
  <c r="Q102" i="36"/>
  <c r="R248" i="36"/>
  <c r="Q248" i="36"/>
  <c r="D175" i="36"/>
  <c r="E175" i="36"/>
  <c r="R107" i="36"/>
  <c r="S253" i="36"/>
  <c r="Q107" i="36"/>
  <c r="R253" i="36"/>
  <c r="E107" i="36"/>
  <c r="Q253" i="36"/>
  <c r="D107" i="36"/>
  <c r="S179" i="36"/>
  <c r="R179" i="36"/>
  <c r="Q179" i="36"/>
  <c r="S107" i="36"/>
  <c r="J4" i="25"/>
  <c r="J21" i="25"/>
  <c r="J23" i="25"/>
  <c r="J37" i="25"/>
  <c r="J54" i="25"/>
  <c r="J22" i="25"/>
  <c r="J38" i="25"/>
  <c r="J53" i="25"/>
  <c r="J36" i="25"/>
  <c r="J75" i="25"/>
  <c r="K5" i="25"/>
  <c r="J6" i="25"/>
  <c r="D259" i="36" l="1"/>
  <c r="E259" i="36"/>
  <c r="D186" i="36"/>
  <c r="E186" i="36"/>
  <c r="D261" i="36"/>
  <c r="E261" i="36"/>
  <c r="D182" i="36"/>
  <c r="E182" i="36"/>
  <c r="R258" i="36"/>
  <c r="Q258" i="36"/>
  <c r="S184" i="36"/>
  <c r="R184" i="36"/>
  <c r="S112" i="36"/>
  <c r="R112" i="36"/>
  <c r="E112" i="36"/>
  <c r="Q184" i="36"/>
  <c r="D112" i="36"/>
  <c r="S258" i="36"/>
  <c r="Q112" i="36"/>
  <c r="Q255" i="36"/>
  <c r="S181" i="36"/>
  <c r="E109" i="36"/>
  <c r="R181" i="36"/>
  <c r="D109" i="36"/>
  <c r="S109" i="36"/>
  <c r="R109" i="36"/>
  <c r="Q109" i="36"/>
  <c r="S255" i="36"/>
  <c r="Q181" i="36"/>
  <c r="R255" i="36"/>
  <c r="D181" i="36"/>
  <c r="E181" i="36"/>
  <c r="D264" i="36"/>
  <c r="E264" i="36"/>
  <c r="D257" i="36"/>
  <c r="E257" i="36"/>
  <c r="D256" i="36"/>
  <c r="E256" i="36"/>
  <c r="D185" i="36"/>
  <c r="E185" i="36"/>
  <c r="D190" i="36"/>
  <c r="E190" i="36"/>
  <c r="D204" i="36"/>
  <c r="E204" i="36"/>
  <c r="D184" i="36"/>
  <c r="E184" i="36"/>
  <c r="Q278" i="36"/>
  <c r="S204" i="36"/>
  <c r="E132" i="36"/>
  <c r="R204" i="36"/>
  <c r="D132" i="36"/>
  <c r="S132" i="36"/>
  <c r="R132" i="36"/>
  <c r="Q204" i="36"/>
  <c r="S278" i="36"/>
  <c r="Q132" i="36"/>
  <c r="R278" i="36"/>
  <c r="S256" i="36"/>
  <c r="Q110" i="36"/>
  <c r="R256" i="36"/>
  <c r="Q256" i="36"/>
  <c r="S182" i="36"/>
  <c r="R182" i="36"/>
  <c r="E110" i="36"/>
  <c r="Q182" i="36"/>
  <c r="D110" i="36"/>
  <c r="S110" i="36"/>
  <c r="R110" i="36"/>
  <c r="S263" i="36"/>
  <c r="Q189" i="36"/>
  <c r="R263" i="36"/>
  <c r="Q263" i="36"/>
  <c r="S189" i="36"/>
  <c r="E117" i="36"/>
  <c r="R189" i="36"/>
  <c r="D117" i="36"/>
  <c r="S117" i="36"/>
  <c r="R117" i="36"/>
  <c r="Q117" i="36"/>
  <c r="D188" i="36"/>
  <c r="E188" i="36"/>
  <c r="S185" i="36"/>
  <c r="R185" i="36"/>
  <c r="S113" i="36"/>
  <c r="R113" i="36"/>
  <c r="Q113" i="36"/>
  <c r="S259" i="36"/>
  <c r="Q185" i="36"/>
  <c r="E113" i="36"/>
  <c r="R259" i="36"/>
  <c r="D113" i="36"/>
  <c r="Q259" i="36"/>
  <c r="Q264" i="36"/>
  <c r="S190" i="36"/>
  <c r="R190" i="36"/>
  <c r="E118" i="36"/>
  <c r="Q190" i="36"/>
  <c r="D118" i="36"/>
  <c r="S118" i="36"/>
  <c r="R118" i="36"/>
  <c r="S264" i="36"/>
  <c r="Q118" i="36"/>
  <c r="R264" i="36"/>
  <c r="D187" i="36"/>
  <c r="E187" i="36"/>
  <c r="D258" i="36"/>
  <c r="E258" i="36"/>
  <c r="R115" i="36"/>
  <c r="S261" i="36"/>
  <c r="Q115" i="36"/>
  <c r="R261" i="36"/>
  <c r="Q261" i="36"/>
  <c r="S187" i="36"/>
  <c r="R187" i="36"/>
  <c r="Q187" i="36"/>
  <c r="E115" i="36"/>
  <c r="S115" i="36"/>
  <c r="D115" i="36"/>
  <c r="D191" i="36"/>
  <c r="E191" i="36"/>
  <c r="Q262" i="36"/>
  <c r="E116" i="36"/>
  <c r="S188" i="36"/>
  <c r="D116" i="36"/>
  <c r="R188" i="36"/>
  <c r="S116" i="36"/>
  <c r="R116" i="36"/>
  <c r="Q188" i="36"/>
  <c r="S262" i="36"/>
  <c r="Q116" i="36"/>
  <c r="R262" i="36"/>
  <c r="D260" i="36"/>
  <c r="E260" i="36"/>
  <c r="R257" i="36"/>
  <c r="Q257" i="36"/>
  <c r="S183" i="36"/>
  <c r="R183" i="36"/>
  <c r="E111" i="36"/>
  <c r="Q183" i="36"/>
  <c r="D111" i="36"/>
  <c r="S111" i="36"/>
  <c r="R111" i="36"/>
  <c r="S257" i="36"/>
  <c r="Q111" i="36"/>
  <c r="D262" i="36"/>
  <c r="E262" i="36"/>
  <c r="D189" i="36"/>
  <c r="E189" i="36"/>
  <c r="R186" i="36"/>
  <c r="Q186" i="36"/>
  <c r="S114" i="36"/>
  <c r="R114" i="36"/>
  <c r="S260" i="36"/>
  <c r="Q114" i="36"/>
  <c r="R260" i="36"/>
  <c r="E114" i="36"/>
  <c r="Q260" i="36"/>
  <c r="D114" i="36"/>
  <c r="S186" i="36"/>
  <c r="D278" i="36"/>
  <c r="E278" i="36"/>
  <c r="D263" i="36"/>
  <c r="E263" i="36"/>
  <c r="Q191" i="36"/>
  <c r="S119" i="36"/>
  <c r="R119" i="36"/>
  <c r="S265" i="36"/>
  <c r="Q119" i="36"/>
  <c r="R265" i="36"/>
  <c r="Q265" i="36"/>
  <c r="S191" i="36"/>
  <c r="E119" i="36"/>
  <c r="R191" i="36"/>
  <c r="D119" i="36"/>
  <c r="D255" i="36"/>
  <c r="E255" i="36"/>
  <c r="D265" i="36"/>
  <c r="E265" i="36"/>
  <c r="D183" i="36"/>
  <c r="E183" i="36"/>
  <c r="L5" i="25"/>
  <c r="K6" i="25"/>
  <c r="K22" i="25"/>
  <c r="K36" i="25"/>
  <c r="K38" i="25"/>
  <c r="K21" i="25"/>
  <c r="K23" i="25"/>
  <c r="K37" i="25"/>
  <c r="K53" i="25"/>
  <c r="K54" i="25"/>
  <c r="M5" i="25"/>
  <c r="K75" i="25"/>
  <c r="K4" i="25"/>
  <c r="R25" i="28"/>
  <c r="R26" i="28"/>
  <c r="R27" i="28"/>
  <c r="R28" i="28"/>
  <c r="J25" i="28"/>
  <c r="J26" i="28"/>
  <c r="J27" i="28"/>
  <c r="R19" i="28"/>
  <c r="R20" i="28"/>
  <c r="R21" i="28"/>
  <c r="J19" i="28"/>
  <c r="J20" i="28"/>
  <c r="J21" i="28"/>
  <c r="J22" i="28"/>
  <c r="R12" i="28"/>
  <c r="R13" i="28"/>
  <c r="R14" i="28"/>
  <c r="R7" i="28"/>
  <c r="R8" i="28"/>
  <c r="R9" i="28"/>
  <c r="Q199" i="36" l="1"/>
  <c r="S127" i="36"/>
  <c r="R127" i="36"/>
  <c r="S273" i="36"/>
  <c r="Q127" i="36"/>
  <c r="E127" i="36"/>
  <c r="R273" i="36"/>
  <c r="D127" i="36"/>
  <c r="Q273" i="36"/>
  <c r="S199" i="36"/>
  <c r="R199" i="36"/>
  <c r="D196" i="36"/>
  <c r="E196" i="36"/>
  <c r="D268" i="36"/>
  <c r="E268" i="36"/>
  <c r="D203" i="36"/>
  <c r="E203" i="36"/>
  <c r="R129" i="36"/>
  <c r="D129" i="36"/>
  <c r="Q129" i="36"/>
  <c r="S275" i="36"/>
  <c r="Q201" i="36"/>
  <c r="R275" i="36"/>
  <c r="Q275" i="36"/>
  <c r="S201" i="36"/>
  <c r="R201" i="36"/>
  <c r="S129" i="36"/>
  <c r="E129" i="36"/>
  <c r="D276" i="36"/>
  <c r="E276" i="36"/>
  <c r="D198" i="36"/>
  <c r="E198" i="36"/>
  <c r="D201" i="36"/>
  <c r="E201" i="36"/>
  <c r="D193" i="36"/>
  <c r="E193" i="36"/>
  <c r="R196" i="36"/>
  <c r="S124" i="36"/>
  <c r="R124" i="36"/>
  <c r="E124" i="36"/>
  <c r="Q196" i="36"/>
  <c r="D124" i="36"/>
  <c r="S270" i="36"/>
  <c r="Q124" i="36"/>
  <c r="R270" i="36"/>
  <c r="Q270" i="36"/>
  <c r="S196" i="36"/>
  <c r="D194" i="36"/>
  <c r="E194" i="36"/>
  <c r="D200" i="36"/>
  <c r="E200" i="36"/>
  <c r="D272" i="36"/>
  <c r="E272" i="36"/>
  <c r="D195" i="36"/>
  <c r="E195" i="36"/>
  <c r="D269" i="36"/>
  <c r="E269" i="36"/>
  <c r="D275" i="36"/>
  <c r="E275" i="36"/>
  <c r="S195" i="36"/>
  <c r="R195" i="36"/>
  <c r="Q195" i="36"/>
  <c r="S123" i="36"/>
  <c r="R123" i="36"/>
  <c r="S269" i="36"/>
  <c r="Q123" i="36"/>
  <c r="E123" i="36"/>
  <c r="R269" i="36"/>
  <c r="D123" i="36"/>
  <c r="Q269" i="36"/>
  <c r="R200" i="36"/>
  <c r="S128" i="36"/>
  <c r="R128" i="36"/>
  <c r="Q200" i="36"/>
  <c r="E128" i="36"/>
  <c r="S274" i="36"/>
  <c r="Q128" i="36"/>
  <c r="D128" i="36"/>
  <c r="R274" i="36"/>
  <c r="Q274" i="36"/>
  <c r="S200" i="36"/>
  <c r="Q202" i="36"/>
  <c r="S130" i="36"/>
  <c r="R130" i="36"/>
  <c r="S276" i="36"/>
  <c r="Q130" i="36"/>
  <c r="E130" i="36"/>
  <c r="R276" i="36"/>
  <c r="D130" i="36"/>
  <c r="Q276" i="36"/>
  <c r="S202" i="36"/>
  <c r="R202" i="36"/>
  <c r="S122" i="36"/>
  <c r="R122" i="36"/>
  <c r="E122" i="36"/>
  <c r="S268" i="36"/>
  <c r="Q122" i="36"/>
  <c r="D122" i="36"/>
  <c r="R268" i="36"/>
  <c r="Q268" i="36"/>
  <c r="S194" i="36"/>
  <c r="R194" i="36"/>
  <c r="Q194" i="36"/>
  <c r="D197" i="36"/>
  <c r="E197" i="36"/>
  <c r="D267" i="36"/>
  <c r="E267" i="36"/>
  <c r="S272" i="36"/>
  <c r="Q126" i="36"/>
  <c r="D126" i="36"/>
  <c r="R272" i="36"/>
  <c r="Q272" i="36"/>
  <c r="S198" i="36"/>
  <c r="R198" i="36"/>
  <c r="Q198" i="36"/>
  <c r="S126" i="36"/>
  <c r="R126" i="36"/>
  <c r="E126" i="36"/>
  <c r="D199" i="36"/>
  <c r="E199" i="36"/>
  <c r="S277" i="36"/>
  <c r="Q131" i="36"/>
  <c r="D131" i="36"/>
  <c r="R277" i="36"/>
  <c r="Q277" i="36"/>
  <c r="S203" i="36"/>
  <c r="R203" i="36"/>
  <c r="Q203" i="36"/>
  <c r="S131" i="36"/>
  <c r="R131" i="36"/>
  <c r="E131" i="36"/>
  <c r="D273" i="36"/>
  <c r="E273" i="36"/>
  <c r="S197" i="36"/>
  <c r="R197" i="36"/>
  <c r="S125" i="36"/>
  <c r="R125" i="36"/>
  <c r="Q125" i="36"/>
  <c r="S271" i="36"/>
  <c r="Q197" i="36"/>
  <c r="E125" i="36"/>
  <c r="R271" i="36"/>
  <c r="D125" i="36"/>
  <c r="Q271" i="36"/>
  <c r="D274" i="36"/>
  <c r="E274" i="36"/>
  <c r="D270" i="36"/>
  <c r="E270" i="36"/>
  <c r="D271" i="36"/>
  <c r="E271" i="36"/>
  <c r="R193" i="36"/>
  <c r="S121" i="36"/>
  <c r="R121" i="36"/>
  <c r="Q121" i="36"/>
  <c r="S267" i="36"/>
  <c r="Q193" i="36"/>
  <c r="R267" i="36"/>
  <c r="Q267" i="36"/>
  <c r="E121" i="36"/>
  <c r="S193" i="36"/>
  <c r="D121" i="36"/>
  <c r="D277" i="36"/>
  <c r="E277" i="36"/>
  <c r="D202" i="36"/>
  <c r="E202" i="36"/>
  <c r="M22" i="25"/>
  <c r="M36" i="25"/>
  <c r="M38" i="25"/>
  <c r="M53" i="25"/>
  <c r="M54" i="25"/>
  <c r="M23" i="25"/>
  <c r="M37" i="25"/>
  <c r="M21" i="25"/>
  <c r="L75" i="25"/>
  <c r="M4" i="25" s="1"/>
  <c r="L21" i="25"/>
  <c r="L22" i="25"/>
  <c r="L23" i="25"/>
  <c r="L36" i="25"/>
  <c r="L37" i="25"/>
  <c r="L38" i="25"/>
  <c r="L53" i="25"/>
  <c r="L54" i="25"/>
  <c r="L4" i="25"/>
  <c r="L6" i="25"/>
  <c r="M75" i="25"/>
  <c r="N5" i="25"/>
  <c r="M6" i="25"/>
  <c r="G44" i="25" l="1"/>
  <c r="E42" i="25"/>
  <c r="F61" i="25"/>
  <c r="G43" i="25"/>
  <c r="F59" i="25"/>
  <c r="G33" i="25"/>
  <c r="G52" i="25"/>
  <c r="H31" i="25"/>
  <c r="F45" i="25"/>
  <c r="H11" i="25"/>
  <c r="F66" i="25"/>
  <c r="H56" i="25"/>
  <c r="F13" i="25"/>
  <c r="G34" i="25"/>
  <c r="G62" i="25"/>
  <c r="E46" i="25"/>
  <c r="G32" i="25"/>
  <c r="F24" i="25"/>
  <c r="H61" i="25"/>
  <c r="H64" i="25"/>
  <c r="G47" i="25"/>
  <c r="F29" i="25"/>
  <c r="G17" i="25"/>
  <c r="G66" i="25"/>
  <c r="F17" i="25"/>
  <c r="F65" i="25"/>
  <c r="G20" i="25"/>
  <c r="F28" i="25"/>
  <c r="E60" i="25"/>
  <c r="F62" i="25"/>
  <c r="E16" i="25"/>
  <c r="E18" i="25"/>
  <c r="H55" i="25"/>
  <c r="F14" i="25"/>
  <c r="F27" i="25"/>
  <c r="H34" i="25"/>
  <c r="F15" i="25"/>
  <c r="F40" i="25"/>
  <c r="G63" i="25"/>
  <c r="E57" i="25"/>
  <c r="G56" i="25"/>
  <c r="H43" i="25"/>
  <c r="H17" i="25"/>
  <c r="F67" i="25"/>
  <c r="H52" i="25"/>
  <c r="F16" i="25"/>
  <c r="G40" i="25"/>
  <c r="H32" i="25"/>
  <c r="H26" i="25"/>
  <c r="E50" i="25"/>
  <c r="H63" i="25"/>
  <c r="E51" i="25"/>
  <c r="E17" i="25"/>
  <c r="G61" i="25"/>
  <c r="F12" i="25"/>
  <c r="G14" i="25"/>
  <c r="F47" i="25"/>
  <c r="H39" i="25"/>
  <c r="F25" i="25"/>
  <c r="H33" i="25"/>
  <c r="G29" i="25"/>
  <c r="E11" i="25"/>
  <c r="H62" i="25"/>
  <c r="E61" i="25"/>
  <c r="F42" i="25"/>
  <c r="H14" i="25"/>
  <c r="F55" i="25"/>
  <c r="F33" i="25"/>
  <c r="F18" i="25"/>
  <c r="H15" i="25"/>
  <c r="H24" i="25"/>
  <c r="H25" i="25"/>
  <c r="G19" i="25"/>
  <c r="E48" i="25"/>
  <c r="E43" i="25"/>
  <c r="E45" i="25"/>
  <c r="E41" i="25"/>
  <c r="F31" i="25"/>
  <c r="H12" i="25"/>
  <c r="E26" i="25"/>
  <c r="E14" i="25"/>
  <c r="F32" i="25"/>
  <c r="F30" i="25"/>
  <c r="H50" i="25"/>
  <c r="E28" i="25"/>
  <c r="E56" i="25"/>
  <c r="H51" i="25"/>
  <c r="G28" i="25"/>
  <c r="F10" i="25"/>
  <c r="F60" i="25"/>
  <c r="E19" i="25"/>
  <c r="H65" i="25"/>
  <c r="E66" i="25"/>
  <c r="H35" i="25"/>
  <c r="E67" i="25"/>
  <c r="G18" i="25"/>
  <c r="E30" i="25"/>
  <c r="F39" i="25"/>
  <c r="H18" i="25"/>
  <c r="H49" i="25"/>
  <c r="G45" i="25"/>
  <c r="H13" i="25"/>
  <c r="H57" i="25"/>
  <c r="E29" i="25"/>
  <c r="E31" i="25"/>
  <c r="E62" i="25"/>
  <c r="G30" i="25"/>
  <c r="G27" i="25"/>
  <c r="H58" i="25"/>
  <c r="H47" i="25"/>
  <c r="E52" i="25"/>
  <c r="F63" i="25"/>
  <c r="G46" i="25"/>
  <c r="H41" i="25"/>
  <c r="F19" i="25"/>
  <c r="G10" i="25"/>
  <c r="G39" i="25"/>
  <c r="F50" i="25"/>
  <c r="F35" i="25"/>
  <c r="F41" i="25"/>
  <c r="G15" i="25"/>
  <c r="G25" i="25"/>
  <c r="H46" i="25"/>
  <c r="H60" i="25"/>
  <c r="F56" i="25"/>
  <c r="G57" i="25"/>
  <c r="E55" i="25"/>
  <c r="E12" i="25"/>
  <c r="E40" i="25"/>
  <c r="E33" i="25"/>
  <c r="H40" i="25"/>
  <c r="G65" i="25"/>
  <c r="H45" i="25"/>
  <c r="F20" i="25"/>
  <c r="F11" i="25"/>
  <c r="G35" i="25"/>
  <c r="E35" i="25"/>
  <c r="F44" i="25"/>
  <c r="G50" i="25"/>
  <c r="E65" i="25"/>
  <c r="E10" i="25"/>
  <c r="G51" i="25"/>
  <c r="E15" i="25"/>
  <c r="H48" i="25"/>
  <c r="F49" i="25"/>
  <c r="F46" i="25"/>
  <c r="H29" i="25"/>
  <c r="G31" i="25"/>
  <c r="H67" i="25"/>
  <c r="E49" i="25"/>
  <c r="H19" i="25"/>
  <c r="G42" i="25"/>
  <c r="H20" i="25"/>
  <c r="N20" i="25" s="1"/>
  <c r="F51" i="25"/>
  <c r="H30" i="25"/>
  <c r="E34" i="25"/>
  <c r="J34" i="25" s="1"/>
  <c r="E32" i="25"/>
  <c r="F43" i="25"/>
  <c r="F64" i="25"/>
  <c r="E39" i="25"/>
  <c r="G67" i="25"/>
  <c r="G24" i="25"/>
  <c r="G12" i="25"/>
  <c r="F52" i="25"/>
  <c r="F26" i="25"/>
  <c r="E27" i="25"/>
  <c r="H66" i="25"/>
  <c r="G41" i="25"/>
  <c r="G13" i="25"/>
  <c r="H28" i="25"/>
  <c r="H16" i="25"/>
  <c r="N16" i="25" s="1"/>
  <c r="G11" i="25"/>
  <c r="G60" i="25"/>
  <c r="F57" i="25"/>
  <c r="G16" i="25"/>
  <c r="E24" i="25"/>
  <c r="G58" i="25"/>
  <c r="E64" i="25"/>
  <c r="G26" i="25"/>
  <c r="E58" i="25"/>
  <c r="H59" i="25"/>
  <c r="G49" i="25"/>
  <c r="H44" i="25"/>
  <c r="E63" i="25"/>
  <c r="F34" i="25"/>
  <c r="E25" i="25"/>
  <c r="F48" i="25"/>
  <c r="G55" i="25"/>
  <c r="E47" i="25"/>
  <c r="G48" i="25"/>
  <c r="G59" i="25"/>
  <c r="F58" i="25"/>
  <c r="E13" i="25"/>
  <c r="H42" i="25"/>
  <c r="J42" i="25" s="1"/>
  <c r="G64" i="25"/>
  <c r="H27" i="25"/>
  <c r="H10" i="25"/>
  <c r="E59" i="25"/>
  <c r="E44" i="25"/>
  <c r="N21" i="25"/>
  <c r="N23" i="25"/>
  <c r="N37" i="25"/>
  <c r="N22" i="25"/>
  <c r="N36" i="25"/>
  <c r="N38" i="25"/>
  <c r="N54" i="25"/>
  <c r="N53" i="25"/>
  <c r="N4" i="25"/>
  <c r="N75" i="25"/>
  <c r="O5" i="25"/>
  <c r="N6" i="25"/>
  <c r="L12" i="25" l="1"/>
  <c r="J65" i="25"/>
  <c r="K25" i="25"/>
  <c r="K46" i="25"/>
  <c r="L32" i="25"/>
  <c r="J18" i="25"/>
  <c r="L57" i="25"/>
  <c r="M10" i="25"/>
  <c r="M67" i="25"/>
  <c r="N19" i="25"/>
  <c r="J57" i="25"/>
  <c r="J62" i="25"/>
  <c r="M57" i="25"/>
  <c r="J11" i="25"/>
  <c r="J61" i="25"/>
  <c r="N29" i="25"/>
  <c r="J17" i="25"/>
  <c r="M48" i="25"/>
  <c r="N39" i="25"/>
  <c r="M50" i="25"/>
  <c r="K48" i="25"/>
  <c r="M39" i="25"/>
  <c r="L11" i="25"/>
  <c r="N43" i="25"/>
  <c r="L39" i="25"/>
  <c r="J48" i="25"/>
  <c r="N60" i="25"/>
  <c r="L67" i="25"/>
  <c r="J39" i="25"/>
  <c r="K66" i="25"/>
  <c r="N52" i="25"/>
  <c r="M56" i="25"/>
  <c r="M12" i="25"/>
  <c r="K24" i="25"/>
  <c r="M62" i="25"/>
  <c r="M66" i="25"/>
  <c r="L41" i="25"/>
  <c r="N57" i="25"/>
  <c r="J12" i="25"/>
  <c r="L17" i="25"/>
  <c r="N61" i="25"/>
  <c r="N41" i="25"/>
  <c r="M52" i="25"/>
  <c r="M28" i="25"/>
  <c r="M41" i="25"/>
  <c r="K62" i="25"/>
  <c r="L48" i="25"/>
  <c r="K45" i="25"/>
  <c r="K41" i="25"/>
  <c r="L58" i="25"/>
  <c r="J41" i="25"/>
  <c r="L24" i="25"/>
  <c r="N12" i="25"/>
  <c r="K57" i="25"/>
  <c r="K52" i="25"/>
  <c r="N62" i="25"/>
  <c r="K32" i="25"/>
  <c r="J43" i="25"/>
  <c r="K12" i="25"/>
  <c r="L62" i="25"/>
  <c r="M31" i="25"/>
  <c r="J46" i="25"/>
  <c r="M17" i="25"/>
  <c r="N32" i="25"/>
  <c r="J52" i="25"/>
  <c r="K61" i="25"/>
  <c r="L52" i="25"/>
  <c r="N17" i="25"/>
  <c r="N24" i="25"/>
  <c r="K17" i="25"/>
  <c r="M32" i="25"/>
  <c r="J67" i="25"/>
  <c r="J32" i="25"/>
  <c r="K67" i="25"/>
  <c r="N67" i="25"/>
  <c r="L18" i="25"/>
  <c r="L43" i="25"/>
  <c r="N34" i="25"/>
  <c r="K16" i="25"/>
  <c r="J66" i="25"/>
  <c r="K50" i="25"/>
  <c r="L50" i="25"/>
  <c r="L66" i="25"/>
  <c r="J16" i="25"/>
  <c r="L46" i="25"/>
  <c r="M14" i="25"/>
  <c r="K39" i="25"/>
  <c r="N48" i="25"/>
  <c r="M11" i="25"/>
  <c r="L16" i="25"/>
  <c r="N49" i="25"/>
  <c r="L45" i="25"/>
  <c r="M51" i="25"/>
  <c r="K56" i="25"/>
  <c r="J24" i="25"/>
  <c r="M19" i="25"/>
  <c r="L61" i="25"/>
  <c r="M24" i="25"/>
  <c r="J45" i="25"/>
  <c r="N45" i="25"/>
  <c r="N66" i="25"/>
  <c r="K60" i="25"/>
  <c r="K43" i="25"/>
  <c r="M61" i="25"/>
  <c r="M29" i="25"/>
  <c r="L19" i="25"/>
  <c r="M34" i="25"/>
  <c r="L64" i="25"/>
  <c r="J33" i="25"/>
  <c r="N58" i="25"/>
  <c r="J60" i="25"/>
  <c r="M63" i="25"/>
  <c r="N65" i="25"/>
  <c r="N51" i="25"/>
  <c r="M46" i="25"/>
  <c r="L51" i="25"/>
  <c r="M43" i="25"/>
  <c r="L65" i="25"/>
  <c r="J29" i="25"/>
  <c r="J19" i="25"/>
  <c r="J58" i="25"/>
  <c r="L29" i="25"/>
  <c r="M65" i="25"/>
  <c r="J50" i="25"/>
  <c r="M60" i="25"/>
  <c r="M45" i="25"/>
  <c r="K19" i="25"/>
  <c r="L34" i="25"/>
  <c r="M18" i="25"/>
  <c r="L56" i="25"/>
  <c r="N50" i="25"/>
  <c r="L60" i="25"/>
  <c r="M16" i="25"/>
  <c r="N46" i="25"/>
  <c r="K29" i="25"/>
  <c r="K18" i="25"/>
  <c r="K51" i="25"/>
  <c r="K34" i="25"/>
  <c r="K65" i="25"/>
  <c r="M49" i="25"/>
  <c r="N18" i="25"/>
  <c r="J51" i="25"/>
  <c r="K33" i="25"/>
  <c r="N33" i="25"/>
  <c r="J28" i="25"/>
  <c r="M33" i="25"/>
  <c r="L33" i="25"/>
  <c r="M25" i="25"/>
  <c r="M15" i="25"/>
  <c r="K58" i="25"/>
  <c r="J15" i="25"/>
  <c r="K11" i="25"/>
  <c r="N56" i="25"/>
  <c r="J56" i="25"/>
  <c r="L47" i="25"/>
  <c r="L49" i="25"/>
  <c r="K49" i="25"/>
  <c r="N15" i="25"/>
  <c r="J49" i="25"/>
  <c r="N11" i="25"/>
  <c r="K15" i="25"/>
  <c r="L15" i="25"/>
  <c r="M58" i="25"/>
  <c r="M13" i="25"/>
  <c r="M35" i="25"/>
  <c r="J40" i="25"/>
  <c r="J30" i="25"/>
  <c r="M26" i="25"/>
  <c r="M55" i="25"/>
  <c r="K64" i="25"/>
  <c r="K55" i="25"/>
  <c r="N40" i="25"/>
  <c r="L28" i="25"/>
  <c r="N35" i="25"/>
  <c r="L40" i="25"/>
  <c r="K35" i="25"/>
  <c r="J55" i="25"/>
  <c r="L14" i="25"/>
  <c r="L25" i="25"/>
  <c r="N31" i="25"/>
  <c r="K31" i="25"/>
  <c r="K14" i="25"/>
  <c r="J35" i="25"/>
  <c r="K26" i="25"/>
  <c r="L35" i="25"/>
  <c r="J26" i="25"/>
  <c r="N26" i="25"/>
  <c r="L55" i="25"/>
  <c r="J14" i="25"/>
  <c r="N55" i="25"/>
  <c r="N30" i="25"/>
  <c r="J20" i="25"/>
  <c r="K20" i="25"/>
  <c r="L20" i="25"/>
  <c r="M20" i="25"/>
  <c r="J31" i="25"/>
  <c r="N14" i="25"/>
  <c r="M40" i="25"/>
  <c r="K30" i="25"/>
  <c r="L26" i="25"/>
  <c r="K40" i="25"/>
  <c r="L31" i="25"/>
  <c r="M30" i="25"/>
  <c r="J64" i="25"/>
  <c r="L27" i="25"/>
  <c r="N28" i="25"/>
  <c r="N64" i="25"/>
  <c r="K28" i="25"/>
  <c r="M64" i="25"/>
  <c r="L30" i="25"/>
  <c r="J25" i="25"/>
  <c r="N25" i="25"/>
  <c r="M59" i="25"/>
  <c r="N63" i="25"/>
  <c r="J63" i="25"/>
  <c r="M44" i="25"/>
  <c r="K63" i="25"/>
  <c r="L63" i="25"/>
  <c r="K47" i="25"/>
  <c r="N13" i="25"/>
  <c r="N47" i="25"/>
  <c r="J13" i="25"/>
  <c r="M47" i="25"/>
  <c r="J47" i="25"/>
  <c r="K13" i="25"/>
  <c r="L10" i="25"/>
  <c r="K10" i="25"/>
  <c r="N10" i="25"/>
  <c r="J10" i="25"/>
  <c r="L13" i="25"/>
  <c r="N44" i="25"/>
  <c r="M42" i="25"/>
  <c r="K44" i="25"/>
  <c r="N42" i="25"/>
  <c r="K59" i="25"/>
  <c r="N59" i="25"/>
  <c r="L42" i="25"/>
  <c r="K42" i="25"/>
  <c r="J59" i="25"/>
  <c r="J44" i="25"/>
  <c r="N27" i="25"/>
  <c r="K27" i="25"/>
  <c r="M27" i="25"/>
  <c r="J27" i="25"/>
  <c r="L59" i="25"/>
  <c r="L44" i="25"/>
  <c r="O20" i="25"/>
  <c r="O21" i="25"/>
  <c r="O23" i="25"/>
  <c r="O37" i="25"/>
  <c r="O38" i="25"/>
  <c r="O54" i="25"/>
  <c r="O22" i="25"/>
  <c r="O36" i="25"/>
  <c r="O53" i="25"/>
  <c r="O42" i="25"/>
  <c r="O30" i="25"/>
  <c r="O15" i="25"/>
  <c r="O11" i="25"/>
  <c r="O33" i="25"/>
  <c r="O46" i="25"/>
  <c r="O29" i="25"/>
  <c r="O25" i="25"/>
  <c r="O50" i="25"/>
  <c r="O63" i="25"/>
  <c r="O55" i="25"/>
  <c r="O51" i="25"/>
  <c r="O67" i="25"/>
  <c r="O16" i="25"/>
  <c r="O49" i="25"/>
  <c r="O66" i="25"/>
  <c r="O59" i="25"/>
  <c r="O56" i="25"/>
  <c r="O18" i="25"/>
  <c r="O28" i="25"/>
  <c r="O32" i="25"/>
  <c r="O39" i="25"/>
  <c r="O12" i="25"/>
  <c r="O34" i="25"/>
  <c r="O65" i="25"/>
  <c r="O47" i="25"/>
  <c r="O14" i="25"/>
  <c r="O17" i="25"/>
  <c r="O13" i="25"/>
  <c r="O27" i="25"/>
  <c r="O44" i="25"/>
  <c r="O40" i="25"/>
  <c r="O61" i="25"/>
  <c r="O24" i="25"/>
  <c r="O60" i="25"/>
  <c r="O19" i="25"/>
  <c r="O52" i="25"/>
  <c r="O43" i="25"/>
  <c r="O45" i="25"/>
  <c r="O41" i="25"/>
  <c r="O26" i="25"/>
  <c r="O31" i="25"/>
  <c r="O48" i="25"/>
  <c r="O57" i="25"/>
  <c r="O62" i="25"/>
  <c r="O64" i="25"/>
  <c r="O58" i="25"/>
  <c r="O35" i="25"/>
  <c r="O10" i="25"/>
  <c r="O4" i="25"/>
  <c r="O75" i="25"/>
  <c r="P5" i="25"/>
  <c r="O6" i="25"/>
  <c r="J69" i="25"/>
  <c r="J68" i="25"/>
  <c r="J9" i="25"/>
  <c r="J7" i="25"/>
  <c r="P20" i="25" l="1"/>
  <c r="P21" i="25"/>
  <c r="P22" i="25"/>
  <c r="P23" i="25"/>
  <c r="P36" i="25"/>
  <c r="P37" i="25"/>
  <c r="P53" i="25"/>
  <c r="P38" i="25"/>
  <c r="P54" i="25"/>
  <c r="P66" i="25"/>
  <c r="P55" i="25"/>
  <c r="P64" i="25"/>
  <c r="P12" i="25"/>
  <c r="P15" i="25"/>
  <c r="P58" i="25"/>
  <c r="P33" i="25"/>
  <c r="P30" i="25"/>
  <c r="P51" i="25"/>
  <c r="P50" i="25"/>
  <c r="P25" i="25"/>
  <c r="P59" i="25"/>
  <c r="P29" i="25"/>
  <c r="P11" i="25"/>
  <c r="P43" i="25"/>
  <c r="P24" i="25"/>
  <c r="P39" i="25"/>
  <c r="P41" i="25"/>
  <c r="P63" i="25"/>
  <c r="P56" i="25"/>
  <c r="P32" i="25"/>
  <c r="P49" i="25"/>
  <c r="P16" i="25"/>
  <c r="P28" i="25"/>
  <c r="P18" i="25"/>
  <c r="P45" i="25"/>
  <c r="P46" i="25"/>
  <c r="P47" i="25"/>
  <c r="P13" i="25"/>
  <c r="P27" i="25"/>
  <c r="P48" i="25"/>
  <c r="P34" i="25"/>
  <c r="P26" i="25"/>
  <c r="P17" i="25"/>
  <c r="P52" i="25"/>
  <c r="P44" i="25"/>
  <c r="P61" i="25"/>
  <c r="P62" i="25"/>
  <c r="P19" i="25"/>
  <c r="P14" i="25"/>
  <c r="P35" i="25"/>
  <c r="P65" i="25"/>
  <c r="P57" i="25"/>
  <c r="P31" i="25"/>
  <c r="P40" i="25"/>
  <c r="P60" i="25"/>
  <c r="P67" i="25"/>
  <c r="P42" i="25"/>
  <c r="P10" i="25"/>
  <c r="P75" i="25"/>
  <c r="Q5" i="25"/>
  <c r="P6" i="25"/>
  <c r="K69" i="25"/>
  <c r="K68" i="25"/>
  <c r="K7" i="25"/>
  <c r="K9" i="25"/>
  <c r="Q22" i="25" l="1"/>
  <c r="Q36" i="25"/>
  <c r="Q38" i="25"/>
  <c r="Q53" i="25"/>
  <c r="Q54" i="25"/>
  <c r="Q20" i="25"/>
  <c r="Q21" i="25"/>
  <c r="Q23" i="25"/>
  <c r="Q37" i="25"/>
  <c r="Q55" i="25"/>
  <c r="Q15" i="25"/>
  <c r="Q30" i="25"/>
  <c r="Q64" i="25"/>
  <c r="Q46" i="25"/>
  <c r="Q25" i="25"/>
  <c r="Q63" i="25"/>
  <c r="Q59" i="25"/>
  <c r="Q33" i="25"/>
  <c r="Q67" i="25"/>
  <c r="Q50" i="25"/>
  <c r="Q65" i="25"/>
  <c r="Q43" i="25"/>
  <c r="Q56" i="25"/>
  <c r="Q24" i="25"/>
  <c r="Q32" i="25"/>
  <c r="Q39" i="25"/>
  <c r="Q45" i="25"/>
  <c r="Q41" i="25"/>
  <c r="Q28" i="25"/>
  <c r="Q11" i="25"/>
  <c r="Q29" i="25"/>
  <c r="Q16" i="25"/>
  <c r="Q12" i="25"/>
  <c r="Q42" i="25"/>
  <c r="Q47" i="25"/>
  <c r="Q35" i="25"/>
  <c r="Q48" i="25"/>
  <c r="Q58" i="25"/>
  <c r="Q66" i="25"/>
  <c r="Q18" i="25"/>
  <c r="Q49" i="25"/>
  <c r="Q26" i="25"/>
  <c r="Q60" i="25"/>
  <c r="Q52" i="25"/>
  <c r="Q40" i="25"/>
  <c r="Q57" i="25"/>
  <c r="Q51" i="25"/>
  <c r="Q62" i="25"/>
  <c r="Q34" i="25"/>
  <c r="Q19" i="25"/>
  <c r="Q44" i="25"/>
  <c r="Q61" i="25"/>
  <c r="Q14" i="25"/>
  <c r="Q31" i="25"/>
  <c r="Q27" i="25"/>
  <c r="Q17" i="25"/>
  <c r="Q13" i="25"/>
  <c r="Q10" i="25"/>
  <c r="Q4" i="25"/>
  <c r="R5" i="25"/>
  <c r="Q75" i="25"/>
  <c r="L69" i="25"/>
  <c r="L68" i="25"/>
  <c r="L9" i="25"/>
  <c r="L7" i="25"/>
  <c r="R6" i="25" l="1"/>
  <c r="R20" i="25"/>
  <c r="R22" i="25"/>
  <c r="R36" i="25"/>
  <c r="R38" i="25"/>
  <c r="R21" i="25"/>
  <c r="R53" i="25"/>
  <c r="R23" i="25"/>
  <c r="R37" i="25"/>
  <c r="R54" i="25"/>
  <c r="R39" i="25"/>
  <c r="R30" i="25"/>
  <c r="R12" i="25"/>
  <c r="R17" i="25"/>
  <c r="R66" i="25"/>
  <c r="R24" i="25"/>
  <c r="R64" i="25"/>
  <c r="R15" i="25"/>
  <c r="R29" i="25"/>
  <c r="R67" i="25"/>
  <c r="R46" i="25"/>
  <c r="R55" i="25"/>
  <c r="R33" i="25"/>
  <c r="R50" i="25"/>
  <c r="R51" i="25"/>
  <c r="R63" i="25"/>
  <c r="R56" i="25"/>
  <c r="R49" i="25"/>
  <c r="R18" i="25"/>
  <c r="R32" i="25"/>
  <c r="R59" i="25"/>
  <c r="R41" i="25"/>
  <c r="R34" i="25"/>
  <c r="R61" i="25"/>
  <c r="R28" i="25"/>
  <c r="R62" i="25"/>
  <c r="R26" i="25"/>
  <c r="R47" i="25"/>
  <c r="R60" i="25"/>
  <c r="R31" i="25"/>
  <c r="R27" i="25"/>
  <c r="R52" i="25"/>
  <c r="R48" i="25"/>
  <c r="R44" i="25"/>
  <c r="R65" i="25"/>
  <c r="R43" i="25"/>
  <c r="R19" i="25"/>
  <c r="R14" i="25"/>
  <c r="R40" i="25"/>
  <c r="R57" i="25"/>
  <c r="R42" i="25"/>
  <c r="R16" i="25"/>
  <c r="R13" i="25"/>
  <c r="R58" i="25"/>
  <c r="R35" i="25"/>
  <c r="R45" i="25"/>
  <c r="R11" i="25"/>
  <c r="R25" i="25"/>
  <c r="R10" i="25"/>
  <c r="R75" i="25"/>
  <c r="R4" i="25"/>
  <c r="S5" i="25"/>
  <c r="M69" i="25"/>
  <c r="M68" i="25"/>
  <c r="M9" i="25"/>
  <c r="M7" i="25"/>
  <c r="S21" i="25" l="1"/>
  <c r="S23" i="25"/>
  <c r="S37" i="25"/>
  <c r="S22" i="25"/>
  <c r="S36" i="25"/>
  <c r="S20" i="25"/>
  <c r="S54" i="25"/>
  <c r="S53" i="25"/>
  <c r="S38" i="25"/>
  <c r="S16" i="25"/>
  <c r="S46" i="25"/>
  <c r="S30" i="25"/>
  <c r="S55" i="25"/>
  <c r="S64" i="25"/>
  <c r="S51" i="25"/>
  <c r="S15" i="25"/>
  <c r="S25" i="25"/>
  <c r="S12" i="25"/>
  <c r="S61" i="25"/>
  <c r="S63" i="25"/>
  <c r="S50" i="25"/>
  <c r="S11" i="25"/>
  <c r="S18" i="25"/>
  <c r="S56" i="25"/>
  <c r="S24" i="25"/>
  <c r="S39" i="25"/>
  <c r="S62" i="25"/>
  <c r="S41" i="25"/>
  <c r="S32" i="25"/>
  <c r="S45" i="25"/>
  <c r="S66" i="25"/>
  <c r="S43" i="25"/>
  <c r="S49" i="25"/>
  <c r="S47" i="25"/>
  <c r="S40" i="25"/>
  <c r="S67" i="25"/>
  <c r="S34" i="25"/>
  <c r="S14" i="25"/>
  <c r="S35" i="25"/>
  <c r="S27" i="25"/>
  <c r="S29" i="25"/>
  <c r="S17" i="25"/>
  <c r="S52" i="25"/>
  <c r="S48" i="25"/>
  <c r="S44" i="25"/>
  <c r="S57" i="25"/>
  <c r="S58" i="25"/>
  <c r="S28" i="25"/>
  <c r="S26" i="25"/>
  <c r="S13" i="25"/>
  <c r="S42" i="25"/>
  <c r="S59" i="25"/>
  <c r="S19" i="25"/>
  <c r="S33" i="25"/>
  <c r="S31" i="25"/>
  <c r="S65" i="25"/>
  <c r="S60" i="25"/>
  <c r="S10" i="25"/>
  <c r="S4" i="25"/>
  <c r="S75" i="25"/>
  <c r="S6" i="25"/>
  <c r="T5" i="25"/>
  <c r="N69" i="25"/>
  <c r="N68" i="25"/>
  <c r="N9" i="25"/>
  <c r="N7" i="25"/>
  <c r="U5" i="25" l="1"/>
  <c r="T20" i="25"/>
  <c r="T21" i="25"/>
  <c r="T22" i="25"/>
  <c r="T23" i="25"/>
  <c r="T36" i="25"/>
  <c r="T37" i="25"/>
  <c r="T54" i="25"/>
  <c r="T53" i="25"/>
  <c r="T38" i="25"/>
  <c r="T58" i="25"/>
  <c r="T48" i="25"/>
  <c r="T66" i="25"/>
  <c r="T30" i="25"/>
  <c r="T64" i="25"/>
  <c r="T15" i="25"/>
  <c r="T11" i="25"/>
  <c r="T55" i="25"/>
  <c r="T59" i="25"/>
  <c r="T29" i="25"/>
  <c r="T25" i="25"/>
  <c r="T50" i="25"/>
  <c r="T67" i="25"/>
  <c r="T63" i="25"/>
  <c r="T28" i="25"/>
  <c r="T41" i="25"/>
  <c r="T43" i="25"/>
  <c r="T24" i="25"/>
  <c r="T18" i="25"/>
  <c r="T32" i="25"/>
  <c r="T49" i="25"/>
  <c r="T62" i="25"/>
  <c r="T33" i="25"/>
  <c r="T40" i="25"/>
  <c r="T12" i="25"/>
  <c r="T16" i="25"/>
  <c r="T46" i="25"/>
  <c r="T26" i="25"/>
  <c r="T14" i="25"/>
  <c r="T35" i="25"/>
  <c r="T61" i="25"/>
  <c r="T39" i="25"/>
  <c r="T45" i="25"/>
  <c r="T34" i="25"/>
  <c r="T47" i="25"/>
  <c r="T60" i="25"/>
  <c r="T51" i="25"/>
  <c r="T17" i="25"/>
  <c r="T13" i="25"/>
  <c r="T31" i="25"/>
  <c r="T27" i="25"/>
  <c r="T52" i="25"/>
  <c r="T44" i="25"/>
  <c r="T65" i="25"/>
  <c r="T57" i="25"/>
  <c r="T56" i="25"/>
  <c r="T42" i="25"/>
  <c r="T19" i="25"/>
  <c r="T10" i="25"/>
  <c r="T6" i="25"/>
  <c r="T4" i="25"/>
  <c r="U75" i="25"/>
  <c r="T75" i="25"/>
  <c r="U4" i="25" s="1"/>
  <c r="V5" i="25"/>
  <c r="U6" i="25"/>
  <c r="O69" i="25"/>
  <c r="O68" i="25"/>
  <c r="O7" i="25"/>
  <c r="O9" i="25"/>
  <c r="V20" i="25" l="1"/>
  <c r="V22" i="25"/>
  <c r="V36" i="25"/>
  <c r="V21" i="25"/>
  <c r="V23" i="25"/>
  <c r="V37" i="25"/>
  <c r="V38" i="25"/>
  <c r="V53" i="25"/>
  <c r="V54" i="25"/>
  <c r="V30" i="25"/>
  <c r="V55" i="25"/>
  <c r="V15" i="25"/>
  <c r="V64" i="25"/>
  <c r="V25" i="25"/>
  <c r="V11" i="25"/>
  <c r="V33" i="25"/>
  <c r="V63" i="25"/>
  <c r="V50" i="25"/>
  <c r="V59" i="25"/>
  <c r="V27" i="25"/>
  <c r="V43" i="25"/>
  <c r="V56" i="25"/>
  <c r="V24" i="25"/>
  <c r="V32" i="25"/>
  <c r="V39" i="25"/>
  <c r="V41" i="25"/>
  <c r="V49" i="25"/>
  <c r="V29" i="25"/>
  <c r="V67" i="25"/>
  <c r="V62" i="25"/>
  <c r="V28" i="25"/>
  <c r="V45" i="25"/>
  <c r="V16" i="25"/>
  <c r="V14" i="25"/>
  <c r="V35" i="25"/>
  <c r="V66" i="25"/>
  <c r="V65" i="25"/>
  <c r="V42" i="25"/>
  <c r="V46" i="25"/>
  <c r="V60" i="25"/>
  <c r="V17" i="25"/>
  <c r="V13" i="25"/>
  <c r="V40" i="25"/>
  <c r="V51" i="25"/>
  <c r="V18" i="25"/>
  <c r="V12" i="25"/>
  <c r="V58" i="25"/>
  <c r="V34" i="25"/>
  <c r="V26" i="25"/>
  <c r="V19" i="25"/>
  <c r="V52" i="25"/>
  <c r="V48" i="25"/>
  <c r="V44" i="25"/>
  <c r="V61" i="25"/>
  <c r="V57" i="25"/>
  <c r="V31" i="25"/>
  <c r="V47" i="25"/>
  <c r="V10" i="25"/>
  <c r="U20" i="25"/>
  <c r="U21" i="25"/>
  <c r="U23" i="25"/>
  <c r="U37" i="25"/>
  <c r="U38" i="25"/>
  <c r="U53" i="25"/>
  <c r="U54" i="25"/>
  <c r="U36" i="25"/>
  <c r="U22" i="25"/>
  <c r="U55" i="25"/>
  <c r="U27" i="25"/>
  <c r="U65" i="25"/>
  <c r="U30" i="25"/>
  <c r="U64" i="25"/>
  <c r="U33" i="25"/>
  <c r="U50" i="25"/>
  <c r="U67" i="25"/>
  <c r="U42" i="25"/>
  <c r="U62" i="25"/>
  <c r="U29" i="25"/>
  <c r="U25" i="25"/>
  <c r="U11" i="25"/>
  <c r="U12" i="25"/>
  <c r="U28" i="25"/>
  <c r="U15" i="25"/>
  <c r="U43" i="25"/>
  <c r="U18" i="25"/>
  <c r="U49" i="25"/>
  <c r="U45" i="25"/>
  <c r="U46" i="25"/>
  <c r="U59" i="25"/>
  <c r="U24" i="25"/>
  <c r="U39" i="25"/>
  <c r="U51" i="25"/>
  <c r="U34" i="25"/>
  <c r="U47" i="25"/>
  <c r="U19" i="25"/>
  <c r="U14" i="25"/>
  <c r="U31" i="25"/>
  <c r="U44" i="25"/>
  <c r="U40" i="25"/>
  <c r="U57" i="25"/>
  <c r="U16" i="25"/>
  <c r="U58" i="25"/>
  <c r="U63" i="25"/>
  <c r="U56" i="25"/>
  <c r="U60" i="25"/>
  <c r="U17" i="25"/>
  <c r="U13" i="25"/>
  <c r="U26" i="25"/>
  <c r="U35" i="25"/>
  <c r="U52" i="25"/>
  <c r="U66" i="25"/>
  <c r="U61" i="25"/>
  <c r="U32" i="25"/>
  <c r="U41" i="25"/>
  <c r="U48" i="25"/>
  <c r="U10" i="25"/>
  <c r="V75" i="25"/>
  <c r="V4" i="25"/>
  <c r="W5" i="25"/>
  <c r="V6" i="25"/>
  <c r="P69" i="25"/>
  <c r="P68" i="25"/>
  <c r="P9" i="25"/>
  <c r="P7" i="25"/>
  <c r="W20" i="25" l="1"/>
  <c r="W22" i="25"/>
  <c r="W36" i="25"/>
  <c r="W38" i="25"/>
  <c r="W53" i="25"/>
  <c r="W23" i="25"/>
  <c r="W21" i="25"/>
  <c r="W37" i="25"/>
  <c r="W54" i="25"/>
  <c r="W41" i="25"/>
  <c r="W55" i="25"/>
  <c r="W64" i="25"/>
  <c r="W15" i="25"/>
  <c r="W50" i="25"/>
  <c r="W25" i="25"/>
  <c r="W67" i="25"/>
  <c r="W51" i="25"/>
  <c r="W39" i="25"/>
  <c r="W24" i="25"/>
  <c r="W29" i="25"/>
  <c r="W59" i="25"/>
  <c r="W30" i="25"/>
  <c r="W43" i="25"/>
  <c r="W45" i="25"/>
  <c r="W62" i="25"/>
  <c r="W47" i="25"/>
  <c r="W49" i="25"/>
  <c r="W32" i="25"/>
  <c r="W28" i="25"/>
  <c r="W58" i="25"/>
  <c r="W66" i="25"/>
  <c r="W56" i="25"/>
  <c r="W60" i="25"/>
  <c r="W17" i="25"/>
  <c r="W31" i="25"/>
  <c r="W27" i="25"/>
  <c r="W52" i="25"/>
  <c r="W48" i="25"/>
  <c r="W40" i="25"/>
  <c r="W65" i="25"/>
  <c r="W18" i="25"/>
  <c r="W33" i="25"/>
  <c r="W13" i="25"/>
  <c r="W57" i="25"/>
  <c r="W42" i="25"/>
  <c r="W12" i="25"/>
  <c r="W61" i="25"/>
  <c r="W11" i="25"/>
  <c r="W16" i="25"/>
  <c r="W34" i="25"/>
  <c r="W19" i="25"/>
  <c r="W35" i="25"/>
  <c r="W26" i="25"/>
  <c r="W63" i="25"/>
  <c r="W14" i="25"/>
  <c r="W44" i="25"/>
  <c r="W46" i="25"/>
  <c r="W10" i="25"/>
  <c r="W75" i="25"/>
  <c r="W4" i="25"/>
  <c r="X5" i="25"/>
  <c r="W6" i="25"/>
  <c r="Q69" i="25"/>
  <c r="Q68" i="25"/>
  <c r="Q6" i="25"/>
  <c r="Q9" i="25"/>
  <c r="Q7" i="25"/>
  <c r="X20" i="25" l="1"/>
  <c r="X21" i="25"/>
  <c r="X22" i="25"/>
  <c r="X23" i="25"/>
  <c r="X36" i="25"/>
  <c r="X37" i="25"/>
  <c r="X54" i="25"/>
  <c r="X38" i="25"/>
  <c r="X53" i="25"/>
  <c r="X62" i="25"/>
  <c r="X43" i="25"/>
  <c r="X52" i="25"/>
  <c r="X55" i="25"/>
  <c r="X15" i="25"/>
  <c r="X64" i="25"/>
  <c r="X11" i="25"/>
  <c r="X25" i="25"/>
  <c r="X46" i="25"/>
  <c r="X42" i="25"/>
  <c r="X30" i="25"/>
  <c r="X67" i="25"/>
  <c r="X63" i="25"/>
  <c r="X59" i="25"/>
  <c r="X50" i="25"/>
  <c r="X33" i="25"/>
  <c r="X24" i="25"/>
  <c r="X32" i="25"/>
  <c r="X39" i="25"/>
  <c r="X49" i="25"/>
  <c r="X56" i="25"/>
  <c r="X28" i="25"/>
  <c r="X29" i="25"/>
  <c r="X13" i="25"/>
  <c r="X35" i="25"/>
  <c r="X31" i="25"/>
  <c r="X45" i="25"/>
  <c r="X12" i="25"/>
  <c r="X34" i="25"/>
  <c r="X47" i="25"/>
  <c r="X14" i="25"/>
  <c r="X17" i="25"/>
  <c r="X16" i="25"/>
  <c r="X26" i="25"/>
  <c r="X60" i="25"/>
  <c r="X19" i="25"/>
  <c r="X48" i="25"/>
  <c r="X44" i="25"/>
  <c r="X57" i="25"/>
  <c r="X58" i="25"/>
  <c r="X18" i="25"/>
  <c r="X51" i="25"/>
  <c r="X61" i="25"/>
  <c r="X41" i="25"/>
  <c r="X27" i="25"/>
  <c r="X65" i="25"/>
  <c r="X40" i="25"/>
  <c r="X66" i="25"/>
  <c r="X10" i="25"/>
  <c r="X4" i="25"/>
  <c r="X75" i="25"/>
  <c r="Y5" i="25"/>
  <c r="X6" i="25"/>
  <c r="R68" i="25"/>
  <c r="R69" i="25"/>
  <c r="R9" i="25"/>
  <c r="R7" i="25"/>
  <c r="Y21" i="25" l="1"/>
  <c r="Y23" i="25"/>
  <c r="Y37" i="25"/>
  <c r="Y38" i="25"/>
  <c r="Y53" i="25"/>
  <c r="Y54" i="25"/>
  <c r="Y20" i="25"/>
  <c r="Y22" i="25"/>
  <c r="Y36" i="25"/>
  <c r="Y64" i="25"/>
  <c r="Y30" i="25"/>
  <c r="Y42" i="25"/>
  <c r="Y66" i="25"/>
  <c r="Y51" i="25"/>
  <c r="Y33" i="25"/>
  <c r="Y46" i="25"/>
  <c r="Y59" i="25"/>
  <c r="Y11" i="25"/>
  <c r="Y55" i="25"/>
  <c r="Y50" i="25"/>
  <c r="Y15" i="25"/>
  <c r="Y67" i="25"/>
  <c r="Y12" i="25"/>
  <c r="Y45" i="25"/>
  <c r="Y29" i="25"/>
  <c r="Y56" i="25"/>
  <c r="Y18" i="25"/>
  <c r="Y32" i="25"/>
  <c r="Y49" i="25"/>
  <c r="Y25" i="25"/>
  <c r="Y63" i="25"/>
  <c r="Y43" i="25"/>
  <c r="Y28" i="25"/>
  <c r="Y58" i="25"/>
  <c r="Y47" i="25"/>
  <c r="Y13" i="25"/>
  <c r="Y27" i="25"/>
  <c r="Y16" i="25"/>
  <c r="Y52" i="25"/>
  <c r="Y57" i="25"/>
  <c r="Y62" i="25"/>
  <c r="Y41" i="25"/>
  <c r="Y19" i="25"/>
  <c r="Y14" i="25"/>
  <c r="Y35" i="25"/>
  <c r="Y31" i="25"/>
  <c r="Y48" i="25"/>
  <c r="Y65" i="25"/>
  <c r="Y26" i="25"/>
  <c r="Y60" i="25"/>
  <c r="Y61" i="25"/>
  <c r="Y40" i="25"/>
  <c r="Y39" i="25"/>
  <c r="Y44" i="25"/>
  <c r="Y17" i="25"/>
  <c r="Y34" i="25"/>
  <c r="Y24" i="25"/>
  <c r="Y10" i="25"/>
  <c r="Y4" i="25"/>
  <c r="Y75" i="25"/>
  <c r="Z5" i="25"/>
  <c r="Y6" i="25"/>
  <c r="S69" i="25"/>
  <c r="S68" i="25"/>
  <c r="S7" i="25"/>
  <c r="S9" i="25"/>
  <c r="Z20" i="25" l="1"/>
  <c r="Z21" i="25"/>
  <c r="Z23" i="25"/>
  <c r="Z37" i="25"/>
  <c r="Z38" i="25"/>
  <c r="Z22" i="25"/>
  <c r="Z54" i="25"/>
  <c r="Z36" i="25"/>
  <c r="Z53" i="25"/>
  <c r="Z27" i="25"/>
  <c r="Z30" i="25"/>
  <c r="Z65" i="25"/>
  <c r="Z64" i="25"/>
  <c r="Z62" i="25"/>
  <c r="Z15" i="25"/>
  <c r="Z55" i="25"/>
  <c r="Z11" i="25"/>
  <c r="Z50" i="25"/>
  <c r="Z12" i="25"/>
  <c r="Z29" i="25"/>
  <c r="Z25" i="25"/>
  <c r="Z58" i="25"/>
  <c r="Z42" i="25"/>
  <c r="Z33" i="25"/>
  <c r="Z67" i="25"/>
  <c r="Z16" i="25"/>
  <c r="Z63" i="25"/>
  <c r="Z59" i="25"/>
  <c r="Z28" i="25"/>
  <c r="Z56" i="25"/>
  <c r="Z18" i="25"/>
  <c r="Z45" i="25"/>
  <c r="Z43" i="25"/>
  <c r="Z24" i="25"/>
  <c r="Z39" i="25"/>
  <c r="Z51" i="25"/>
  <c r="Z34" i="25"/>
  <c r="Z26" i="25"/>
  <c r="Z19" i="25"/>
  <c r="Z31" i="25"/>
  <c r="Z40" i="25"/>
  <c r="Z32" i="25"/>
  <c r="Z49" i="25"/>
  <c r="Z60" i="25"/>
  <c r="Z13" i="25"/>
  <c r="Z52" i="25"/>
  <c r="Z48" i="25"/>
  <c r="Z61" i="25"/>
  <c r="Z57" i="25"/>
  <c r="Z47" i="25"/>
  <c r="Z17" i="25"/>
  <c r="Z35" i="25"/>
  <c r="Z41" i="25"/>
  <c r="Z66" i="25"/>
  <c r="Z44" i="25"/>
  <c r="Z14" i="25"/>
  <c r="Z46" i="25"/>
  <c r="Z10" i="25"/>
  <c r="Z75" i="25"/>
  <c r="Z4" i="25"/>
  <c r="AA5" i="25"/>
  <c r="Z6" i="25"/>
  <c r="T69" i="25"/>
  <c r="T68" i="25"/>
  <c r="T9" i="25"/>
  <c r="T7" i="25"/>
  <c r="AA22" i="25" l="1"/>
  <c r="AA36" i="25"/>
  <c r="AA21" i="25"/>
  <c r="AA23" i="25"/>
  <c r="AA37" i="25"/>
  <c r="AA53" i="25"/>
  <c r="AA20" i="25"/>
  <c r="AA38" i="25"/>
  <c r="AA54" i="25"/>
  <c r="AA24" i="25"/>
  <c r="AA15" i="25"/>
  <c r="AA60" i="25"/>
  <c r="AA39" i="25"/>
  <c r="AA55" i="25"/>
  <c r="AA33" i="25"/>
  <c r="AA67" i="25"/>
  <c r="AA16" i="25"/>
  <c r="AA51" i="25"/>
  <c r="AA29" i="25"/>
  <c r="AA50" i="25"/>
  <c r="AA30" i="25"/>
  <c r="AA25" i="25"/>
  <c r="AA63" i="25"/>
  <c r="AA62" i="25"/>
  <c r="AA42" i="25"/>
  <c r="AA59" i="25"/>
  <c r="AA32" i="25"/>
  <c r="AA64" i="25"/>
  <c r="AA18" i="25"/>
  <c r="AA34" i="25"/>
  <c r="AA43" i="25"/>
  <c r="AA41" i="25"/>
  <c r="AA46" i="25"/>
  <c r="AA49" i="25"/>
  <c r="AA47" i="25"/>
  <c r="AA19" i="25"/>
  <c r="AA52" i="25"/>
  <c r="AA65" i="25"/>
  <c r="AA66" i="25"/>
  <c r="AA56" i="25"/>
  <c r="AA11" i="25"/>
  <c r="AA26" i="25"/>
  <c r="AA31" i="25"/>
  <c r="AA27" i="25"/>
  <c r="AA44" i="25"/>
  <c r="AA61" i="25"/>
  <c r="AA28" i="25"/>
  <c r="AA45" i="25"/>
  <c r="AA58" i="25"/>
  <c r="AA14" i="25"/>
  <c r="AA35" i="25"/>
  <c r="AA13" i="25"/>
  <c r="AA48" i="25"/>
  <c r="AA57" i="25"/>
  <c r="AA17" i="25"/>
  <c r="AA40" i="25"/>
  <c r="AA12" i="25"/>
  <c r="AA10" i="25"/>
  <c r="AA4" i="25"/>
  <c r="AA75" i="25"/>
  <c r="AB5" i="25"/>
  <c r="AA6" i="25"/>
  <c r="U69" i="25"/>
  <c r="U68" i="25"/>
  <c r="U9" i="25"/>
  <c r="U7" i="25"/>
  <c r="AB20" i="25" l="1"/>
  <c r="AB21" i="25"/>
  <c r="AB22" i="25"/>
  <c r="AB23" i="25"/>
  <c r="AB36" i="25"/>
  <c r="AB37" i="25"/>
  <c r="AB53" i="25"/>
  <c r="AB38" i="25"/>
  <c r="AB54" i="25"/>
  <c r="AB65" i="25"/>
  <c r="AB62" i="25"/>
  <c r="AB30" i="25"/>
  <c r="AB27" i="25"/>
  <c r="AB55" i="25"/>
  <c r="AB64" i="25"/>
  <c r="AB46" i="25"/>
  <c r="AB15" i="25"/>
  <c r="AB25" i="25"/>
  <c r="AB63" i="25"/>
  <c r="AB16" i="25"/>
  <c r="AB50" i="25"/>
  <c r="AB67" i="25"/>
  <c r="AB12" i="25"/>
  <c r="AB41" i="25"/>
  <c r="AB29" i="25"/>
  <c r="AB43" i="25"/>
  <c r="AB18" i="25"/>
  <c r="AB49" i="25"/>
  <c r="AB11" i="25"/>
  <c r="AB24" i="25"/>
  <c r="AB28" i="25"/>
  <c r="AB39" i="25"/>
  <c r="AB45" i="25"/>
  <c r="AB56" i="25"/>
  <c r="AB32" i="25"/>
  <c r="AB26" i="25"/>
  <c r="AB60" i="25"/>
  <c r="AB13" i="25"/>
  <c r="AB44" i="25"/>
  <c r="AB58" i="25"/>
  <c r="AB47" i="25"/>
  <c r="AB19" i="25"/>
  <c r="AB14" i="25"/>
  <c r="AB35" i="25"/>
  <c r="AB31" i="25"/>
  <c r="AB48" i="25"/>
  <c r="AB40" i="25"/>
  <c r="AB57" i="25"/>
  <c r="AB42" i="25"/>
  <c r="AB66" i="25"/>
  <c r="AB34" i="25"/>
  <c r="AB17" i="25"/>
  <c r="AB59" i="25"/>
  <c r="AB51" i="25"/>
  <c r="AB52" i="25"/>
  <c r="AB61" i="25"/>
  <c r="AB33" i="25"/>
  <c r="AB10" i="25"/>
  <c r="AB4" i="25"/>
  <c r="AB75" i="25"/>
  <c r="AC5" i="25"/>
  <c r="AB6" i="25"/>
  <c r="V68" i="25"/>
  <c r="V69" i="25"/>
  <c r="V9" i="25"/>
  <c r="V7" i="25"/>
  <c r="AC20" i="25" l="1"/>
  <c r="AC22" i="25"/>
  <c r="AC36" i="25"/>
  <c r="AC38" i="25"/>
  <c r="AC53" i="25"/>
  <c r="AC54" i="25"/>
  <c r="AC37" i="25"/>
  <c r="AC21" i="25"/>
  <c r="AC23" i="25"/>
  <c r="AC51" i="25"/>
  <c r="AC15" i="25"/>
  <c r="AC55" i="25"/>
  <c r="AC34" i="25"/>
  <c r="AC64" i="25"/>
  <c r="AC66" i="25"/>
  <c r="AC42" i="25"/>
  <c r="AC29" i="25"/>
  <c r="AC59" i="25"/>
  <c r="AC16" i="25"/>
  <c r="AC43" i="25"/>
  <c r="AC11" i="25"/>
  <c r="AC33" i="25"/>
  <c r="AC50" i="25"/>
  <c r="AC56" i="25"/>
  <c r="AC28" i="25"/>
  <c r="AC25" i="25"/>
  <c r="AC63" i="25"/>
  <c r="AC32" i="25"/>
  <c r="AC67" i="25"/>
  <c r="AC18" i="25"/>
  <c r="AC49" i="25"/>
  <c r="AC62" i="25"/>
  <c r="AC39" i="25"/>
  <c r="AC48" i="25"/>
  <c r="AC44" i="25"/>
  <c r="AC40" i="25"/>
  <c r="AC57" i="25"/>
  <c r="AC12" i="25"/>
  <c r="AC41" i="25"/>
  <c r="AC58" i="25"/>
  <c r="AC26" i="25"/>
  <c r="AC47" i="25"/>
  <c r="AC14" i="25"/>
  <c r="AC61" i="25"/>
  <c r="AC60" i="25"/>
  <c r="AC19" i="25"/>
  <c r="AC17" i="25"/>
  <c r="AC13" i="25"/>
  <c r="AC31" i="25"/>
  <c r="AC27" i="25"/>
  <c r="AC52" i="25"/>
  <c r="AC65" i="25"/>
  <c r="AC46" i="25"/>
  <c r="AC24" i="25"/>
  <c r="AC45" i="25"/>
  <c r="AC30" i="25"/>
  <c r="AC35" i="25"/>
  <c r="AC10" i="25"/>
  <c r="AC75" i="25"/>
  <c r="AC4" i="25"/>
  <c r="AD5" i="25"/>
  <c r="AC6" i="25"/>
  <c r="W69" i="25"/>
  <c r="W68" i="25"/>
  <c r="W7" i="25"/>
  <c r="W9" i="25"/>
  <c r="AD20" i="25" l="1"/>
  <c r="AD21" i="25"/>
  <c r="AD23" i="25"/>
  <c r="AD37" i="25"/>
  <c r="AD22" i="25"/>
  <c r="AD36" i="25"/>
  <c r="AD38" i="25"/>
  <c r="AD54" i="25"/>
  <c r="AD53" i="25"/>
  <c r="AD64" i="25"/>
  <c r="AD58" i="25"/>
  <c r="AD55" i="25"/>
  <c r="AD42" i="25"/>
  <c r="AD66" i="25"/>
  <c r="AD51" i="25"/>
  <c r="AD25" i="25"/>
  <c r="AD59" i="25"/>
  <c r="AD30" i="25"/>
  <c r="AD15" i="25"/>
  <c r="AD46" i="25"/>
  <c r="AD16" i="25"/>
  <c r="AD11" i="25"/>
  <c r="AD50" i="25"/>
  <c r="AD43" i="25"/>
  <c r="AD32" i="25"/>
  <c r="AD45" i="25"/>
  <c r="AD29" i="25"/>
  <c r="AD56" i="25"/>
  <c r="AD33" i="25"/>
  <c r="AD18" i="25"/>
  <c r="AD28" i="25"/>
  <c r="AD49" i="25"/>
  <c r="AD41" i="25"/>
  <c r="AD27" i="25"/>
  <c r="AD26" i="25"/>
  <c r="AD17" i="25"/>
  <c r="AD52" i="25"/>
  <c r="AD61" i="25"/>
  <c r="AD62" i="25"/>
  <c r="AD63" i="25"/>
  <c r="AD19" i="25"/>
  <c r="AD13" i="25"/>
  <c r="AD48" i="25"/>
  <c r="AD40" i="25"/>
  <c r="AD65" i="25"/>
  <c r="AD34" i="25"/>
  <c r="AD12" i="25"/>
  <c r="AD35" i="25"/>
  <c r="AD31" i="25"/>
  <c r="AD44" i="25"/>
  <c r="AD24" i="25"/>
  <c r="AD67" i="25"/>
  <c r="AD57" i="25"/>
  <c r="AD39" i="25"/>
  <c r="AD60" i="25"/>
  <c r="AD47" i="25"/>
  <c r="AD14" i="25"/>
  <c r="AD10" i="25"/>
  <c r="AD4" i="25"/>
  <c r="AD75" i="25"/>
  <c r="AE5" i="25"/>
  <c r="AD6" i="25"/>
  <c r="X69" i="25"/>
  <c r="X68" i="25"/>
  <c r="X9" i="25"/>
  <c r="X7" i="25"/>
  <c r="AE20" i="25" l="1"/>
  <c r="AE21" i="25"/>
  <c r="AE23" i="25"/>
  <c r="AE37" i="25"/>
  <c r="AE38" i="25"/>
  <c r="AE54" i="25"/>
  <c r="AE22" i="25"/>
  <c r="AE36" i="25"/>
  <c r="AE53" i="25"/>
  <c r="AE42" i="25"/>
  <c r="AE49" i="25"/>
  <c r="AE34" i="25"/>
  <c r="AE30" i="25"/>
  <c r="AE55" i="25"/>
  <c r="AE64" i="25"/>
  <c r="AE67" i="25"/>
  <c r="AE11" i="25"/>
  <c r="AE33" i="25"/>
  <c r="AE25" i="25"/>
  <c r="AE59" i="25"/>
  <c r="AE29" i="25"/>
  <c r="AE50" i="25"/>
  <c r="AE63" i="25"/>
  <c r="AE43" i="25"/>
  <c r="AE56" i="25"/>
  <c r="AE24" i="25"/>
  <c r="AE32" i="25"/>
  <c r="AE28" i="25"/>
  <c r="AE39" i="25"/>
  <c r="AE41" i="25"/>
  <c r="AE51" i="25"/>
  <c r="AE58" i="25"/>
  <c r="AE66" i="25"/>
  <c r="AE15" i="25"/>
  <c r="AE62" i="25"/>
  <c r="AE14" i="25"/>
  <c r="AE35" i="25"/>
  <c r="AE48" i="25"/>
  <c r="AE40" i="25"/>
  <c r="AE45" i="25"/>
  <c r="AE26" i="25"/>
  <c r="AE17" i="25"/>
  <c r="AE13" i="25"/>
  <c r="AE44" i="25"/>
  <c r="AE61" i="25"/>
  <c r="AE57" i="25"/>
  <c r="AE47" i="25"/>
  <c r="AE60" i="25"/>
  <c r="AE19" i="25"/>
  <c r="AE27" i="25"/>
  <c r="AE12" i="25"/>
  <c r="AE16" i="25"/>
  <c r="AE46" i="25"/>
  <c r="AE31" i="25"/>
  <c r="AE52" i="25"/>
  <c r="AE65" i="25"/>
  <c r="AE18" i="25"/>
  <c r="AE10" i="25"/>
  <c r="AE4" i="25"/>
  <c r="AE75" i="25"/>
  <c r="AF5" i="25"/>
  <c r="AE6" i="25"/>
  <c r="Y69" i="25"/>
  <c r="Y68" i="25"/>
  <c r="Y9" i="25"/>
  <c r="Y7" i="25"/>
  <c r="AF20" i="25" l="1"/>
  <c r="AF21" i="25"/>
  <c r="AF22" i="25"/>
  <c r="AF23" i="25"/>
  <c r="AF36" i="25"/>
  <c r="AF37" i="25"/>
  <c r="AF53" i="25"/>
  <c r="AF38" i="25"/>
  <c r="AF54" i="25"/>
  <c r="AF46" i="25"/>
  <c r="AF64" i="25"/>
  <c r="AF15" i="25"/>
  <c r="AF55" i="25"/>
  <c r="AF29" i="25"/>
  <c r="AF67" i="25"/>
  <c r="AF63" i="25"/>
  <c r="AF59" i="25"/>
  <c r="AF58" i="25"/>
  <c r="AF30" i="25"/>
  <c r="AF50" i="25"/>
  <c r="AF43" i="25"/>
  <c r="AF25" i="25"/>
  <c r="AF51" i="25"/>
  <c r="AF12" i="25"/>
  <c r="AF18" i="25"/>
  <c r="AF32" i="25"/>
  <c r="AF45" i="25"/>
  <c r="AF66" i="25"/>
  <c r="AF56" i="25"/>
  <c r="AF24" i="25"/>
  <c r="AF39" i="25"/>
  <c r="AF49" i="25"/>
  <c r="AF28" i="25"/>
  <c r="AF47" i="25"/>
  <c r="AF60" i="25"/>
  <c r="AF48" i="25"/>
  <c r="AF62" i="25"/>
  <c r="AF13" i="25"/>
  <c r="AF27" i="25"/>
  <c r="AF40" i="25"/>
  <c r="AF26" i="25"/>
  <c r="AF16" i="25"/>
  <c r="AF19" i="25"/>
  <c r="AF35" i="25"/>
  <c r="AF31" i="25"/>
  <c r="AF52" i="25"/>
  <c r="AF44" i="25"/>
  <c r="AF57" i="25"/>
  <c r="AF41" i="25"/>
  <c r="AF33" i="25"/>
  <c r="AF42" i="25"/>
  <c r="AF17" i="25"/>
  <c r="AF65" i="25"/>
  <c r="AF14" i="25"/>
  <c r="AF61" i="25"/>
  <c r="AF34" i="25"/>
  <c r="AF11" i="25"/>
  <c r="AF10" i="25"/>
  <c r="AF75" i="25"/>
  <c r="AF4" i="25"/>
  <c r="AG5" i="25"/>
  <c r="AF6" i="25"/>
  <c r="Z69" i="25"/>
  <c r="Z68" i="25"/>
  <c r="Z9" i="25"/>
  <c r="Z7" i="25"/>
  <c r="AG22" i="25" l="1"/>
  <c r="AG36" i="25"/>
  <c r="AG38" i="25"/>
  <c r="AG53" i="25"/>
  <c r="AG54" i="25"/>
  <c r="AG20" i="25"/>
  <c r="AG21" i="25"/>
  <c r="AG23" i="25"/>
  <c r="AG37" i="25"/>
  <c r="AG30" i="25"/>
  <c r="AG55" i="25"/>
  <c r="AG15" i="25"/>
  <c r="AG11" i="25"/>
  <c r="AG29" i="25"/>
  <c r="AG64" i="25"/>
  <c r="AG25" i="25"/>
  <c r="AG33" i="25"/>
  <c r="AG67" i="25"/>
  <c r="AG58" i="25"/>
  <c r="AG62" i="25"/>
  <c r="AG63" i="25"/>
  <c r="AG18" i="25"/>
  <c r="AG49" i="25"/>
  <c r="AG50" i="25"/>
  <c r="AG59" i="25"/>
  <c r="AG43" i="25"/>
  <c r="AG56" i="25"/>
  <c r="AG24" i="25"/>
  <c r="AG32" i="25"/>
  <c r="AG39" i="25"/>
  <c r="AG45" i="25"/>
  <c r="AG41" i="25"/>
  <c r="AG26" i="25"/>
  <c r="AG47" i="25"/>
  <c r="AG17" i="25"/>
  <c r="AG13" i="25"/>
  <c r="AG31" i="25"/>
  <c r="AG46" i="25"/>
  <c r="AG16" i="25"/>
  <c r="AG35" i="25"/>
  <c r="AG48" i="25"/>
  <c r="AG57" i="25"/>
  <c r="AG12" i="25"/>
  <c r="AG60" i="25"/>
  <c r="AG14" i="25"/>
  <c r="AG40" i="25"/>
  <c r="AG34" i="25"/>
  <c r="AG19" i="25"/>
  <c r="AG28" i="25"/>
  <c r="AG44" i="25"/>
  <c r="AG66" i="25"/>
  <c r="AG65" i="25"/>
  <c r="AG52" i="25"/>
  <c r="AG61" i="25"/>
  <c r="AG51" i="25"/>
  <c r="AG42" i="25"/>
  <c r="AG27" i="25"/>
  <c r="AG10" i="25"/>
  <c r="AG75" i="25"/>
  <c r="AG4" i="25"/>
  <c r="AH5" i="25"/>
  <c r="AG6" i="25"/>
  <c r="AA69" i="25"/>
  <c r="AA68" i="25"/>
  <c r="AA7" i="25"/>
  <c r="AA9" i="25"/>
  <c r="AH20" i="25" l="1"/>
  <c r="AH22" i="25"/>
  <c r="AH36" i="25"/>
  <c r="AH38" i="25"/>
  <c r="AH23" i="25"/>
  <c r="AH37" i="25"/>
  <c r="AH53" i="25"/>
  <c r="AH21" i="25"/>
  <c r="AH54" i="25"/>
  <c r="AH11" i="25"/>
  <c r="AH64" i="25"/>
  <c r="AH30" i="25"/>
  <c r="AH66" i="25"/>
  <c r="AH42" i="25"/>
  <c r="AH55" i="25"/>
  <c r="AH29" i="25"/>
  <c r="AH59" i="25"/>
  <c r="AH67" i="25"/>
  <c r="AH43" i="25"/>
  <c r="AH33" i="25"/>
  <c r="AH25" i="25"/>
  <c r="AH50" i="25"/>
  <c r="AH56" i="25"/>
  <c r="AH16" i="25"/>
  <c r="AH28" i="25"/>
  <c r="AH32" i="25"/>
  <c r="AH49" i="25"/>
  <c r="AH63" i="25"/>
  <c r="AH51" i="25"/>
  <c r="AH18" i="25"/>
  <c r="AH62" i="25"/>
  <c r="AH26" i="25"/>
  <c r="AH19" i="25"/>
  <c r="AH17" i="25"/>
  <c r="AH13" i="25"/>
  <c r="AH15" i="25"/>
  <c r="AH45" i="25"/>
  <c r="AH34" i="25"/>
  <c r="AH24" i="25"/>
  <c r="AH47" i="25"/>
  <c r="AH48" i="25"/>
  <c r="AH61" i="25"/>
  <c r="AH41" i="25"/>
  <c r="AH46" i="25"/>
  <c r="AH39" i="25"/>
  <c r="AH60" i="25"/>
  <c r="AH35" i="25"/>
  <c r="AH31" i="25"/>
  <c r="AH27" i="25"/>
  <c r="AH52" i="25"/>
  <c r="AH44" i="25"/>
  <c r="AH65" i="25"/>
  <c r="AH12" i="25"/>
  <c r="AH58" i="25"/>
  <c r="AH40" i="25"/>
  <c r="AH57" i="25"/>
  <c r="AH14" i="25"/>
  <c r="AH10" i="25"/>
  <c r="AH75" i="25"/>
  <c r="AH4" i="25"/>
  <c r="AI5" i="25"/>
  <c r="AH6" i="25"/>
  <c r="AB69" i="25"/>
  <c r="AB68" i="25"/>
  <c r="AB9" i="25"/>
  <c r="AB7" i="25"/>
  <c r="AI21" i="25" l="1"/>
  <c r="AI23" i="25"/>
  <c r="AI37" i="25"/>
  <c r="AI22" i="25"/>
  <c r="AI36" i="25"/>
  <c r="AI54" i="25"/>
  <c r="AI20" i="25"/>
  <c r="AI38" i="25"/>
  <c r="AI53" i="25"/>
  <c r="AI30" i="25"/>
  <c r="AI15" i="25"/>
  <c r="AI61" i="25"/>
  <c r="AI55" i="25"/>
  <c r="AI11" i="25"/>
  <c r="AI25" i="25"/>
  <c r="AI12" i="25"/>
  <c r="AI58" i="25"/>
  <c r="AI65" i="25"/>
  <c r="AI33" i="25"/>
  <c r="AI29" i="25"/>
  <c r="AI64" i="25"/>
  <c r="AI59" i="25"/>
  <c r="AI52" i="25"/>
  <c r="AI56" i="25"/>
  <c r="AI49" i="25"/>
  <c r="AI66" i="25"/>
  <c r="AI62" i="25"/>
  <c r="AI27" i="25"/>
  <c r="AI18" i="25"/>
  <c r="AI28" i="25"/>
  <c r="AI63" i="25"/>
  <c r="AI46" i="25"/>
  <c r="AI24" i="25"/>
  <c r="AI32" i="25"/>
  <c r="AI39" i="25"/>
  <c r="AI45" i="25"/>
  <c r="AI19" i="25"/>
  <c r="AI31" i="25"/>
  <c r="AI43" i="25"/>
  <c r="AI47" i="25"/>
  <c r="AI48" i="25"/>
  <c r="AI44" i="25"/>
  <c r="AI40" i="25"/>
  <c r="AI67" i="25"/>
  <c r="AI50" i="25"/>
  <c r="AI34" i="25"/>
  <c r="AI14" i="25"/>
  <c r="AI35" i="25"/>
  <c r="AI16" i="25"/>
  <c r="AI51" i="25"/>
  <c r="AI42" i="25"/>
  <c r="AI17" i="25"/>
  <c r="AI13" i="25"/>
  <c r="AI57" i="25"/>
  <c r="AI26" i="25"/>
  <c r="AI60" i="25"/>
  <c r="AI41" i="25"/>
  <c r="AI10" i="25"/>
  <c r="AI75" i="25"/>
  <c r="AI4" i="25"/>
  <c r="AJ5" i="25"/>
  <c r="AI6" i="25"/>
  <c r="AC69" i="25"/>
  <c r="AC68" i="25"/>
  <c r="AC9" i="25"/>
  <c r="AC7" i="25"/>
  <c r="AJ20" i="25" l="1"/>
  <c r="AJ21" i="25"/>
  <c r="AJ22" i="25"/>
  <c r="AJ23" i="25"/>
  <c r="AJ36" i="25"/>
  <c r="AJ37" i="25"/>
  <c r="AJ54" i="25"/>
  <c r="AJ38" i="25"/>
  <c r="AJ53" i="25"/>
  <c r="AJ58" i="25"/>
  <c r="AJ55" i="25"/>
  <c r="AJ15" i="25"/>
  <c r="AJ66" i="25"/>
  <c r="AJ30" i="25"/>
  <c r="AJ64" i="25"/>
  <c r="AJ63" i="25"/>
  <c r="AJ59" i="25"/>
  <c r="AJ25" i="25"/>
  <c r="AJ33" i="25"/>
  <c r="AJ29" i="25"/>
  <c r="AJ46" i="25"/>
  <c r="AJ67" i="25"/>
  <c r="AJ43" i="25"/>
  <c r="AJ45" i="25"/>
  <c r="AJ50" i="25"/>
  <c r="AJ56" i="25"/>
  <c r="AJ51" i="25"/>
  <c r="AJ18" i="25"/>
  <c r="AJ28" i="25"/>
  <c r="AJ39" i="25"/>
  <c r="AJ41" i="25"/>
  <c r="AJ32" i="25"/>
  <c r="AJ34" i="25"/>
  <c r="AJ26" i="25"/>
  <c r="AJ17" i="25"/>
  <c r="AJ49" i="25"/>
  <c r="AJ44" i="25"/>
  <c r="AJ16" i="25"/>
  <c r="AJ24" i="25"/>
  <c r="AJ42" i="25"/>
  <c r="AJ19" i="25"/>
  <c r="AJ14" i="25"/>
  <c r="AJ31" i="25"/>
  <c r="AJ61" i="25"/>
  <c r="AJ52" i="25"/>
  <c r="AJ65" i="25"/>
  <c r="AJ35" i="25"/>
  <c r="AJ11" i="25"/>
  <c r="AJ47" i="25"/>
  <c r="AJ27" i="25"/>
  <c r="AJ62" i="25"/>
  <c r="AJ60" i="25"/>
  <c r="AJ13" i="25"/>
  <c r="AJ48" i="25"/>
  <c r="AJ40" i="25"/>
  <c r="AJ12" i="25"/>
  <c r="AJ57" i="25"/>
  <c r="AJ10" i="25"/>
  <c r="AJ75" i="25"/>
  <c r="AJ4" i="25"/>
  <c r="AK5" i="25"/>
  <c r="AJ6" i="25"/>
  <c r="AD69" i="25"/>
  <c r="AD68" i="25"/>
  <c r="AD9" i="25"/>
  <c r="AD7" i="25"/>
  <c r="AK20" i="25" l="1"/>
  <c r="AK21" i="25"/>
  <c r="AK23" i="25"/>
  <c r="AK37" i="25"/>
  <c r="AK38" i="25"/>
  <c r="AK53" i="25"/>
  <c r="AK54" i="25"/>
  <c r="AK22" i="25"/>
  <c r="AK36" i="25"/>
  <c r="AK62" i="25"/>
  <c r="AK30" i="25"/>
  <c r="AK55" i="25"/>
  <c r="AK15" i="25"/>
  <c r="AK64" i="25"/>
  <c r="AK46" i="25"/>
  <c r="AK63" i="25"/>
  <c r="AK41" i="25"/>
  <c r="AK50" i="25"/>
  <c r="AK67" i="25"/>
  <c r="AK12" i="25"/>
  <c r="AK33" i="25"/>
  <c r="AK29" i="25"/>
  <c r="AK25" i="25"/>
  <c r="AK58" i="25"/>
  <c r="AK56" i="25"/>
  <c r="AK45" i="25"/>
  <c r="AK43" i="25"/>
  <c r="AK28" i="25"/>
  <c r="AK49" i="25"/>
  <c r="AK11" i="25"/>
  <c r="AK18" i="25"/>
  <c r="AK26" i="25"/>
  <c r="AK44" i="25"/>
  <c r="AK61" i="25"/>
  <c r="AK59" i="25"/>
  <c r="AK34" i="25"/>
  <c r="AK47" i="25"/>
  <c r="AK60" i="25"/>
  <c r="AK19" i="25"/>
  <c r="AK14" i="25"/>
  <c r="AK13" i="25"/>
  <c r="AK31" i="25"/>
  <c r="AK48" i="25"/>
  <c r="AK57" i="25"/>
  <c r="AK32" i="25"/>
  <c r="AK39" i="25"/>
  <c r="AK66" i="25"/>
  <c r="AK65" i="25"/>
  <c r="AK17" i="25"/>
  <c r="AK40" i="25"/>
  <c r="AK35" i="25"/>
  <c r="AK16" i="25"/>
  <c r="AK51" i="25"/>
  <c r="AK24" i="25"/>
  <c r="AK27" i="25"/>
  <c r="AK52" i="25"/>
  <c r="AK42" i="25"/>
  <c r="AK10" i="25"/>
  <c r="AK75" i="25"/>
  <c r="AK4" i="25"/>
  <c r="AL5" i="25"/>
  <c r="AK6" i="25"/>
  <c r="AE69" i="25"/>
  <c r="AE68" i="25"/>
  <c r="AE7" i="25"/>
  <c r="AE9" i="25"/>
  <c r="AL20" i="25" l="1"/>
  <c r="AL22" i="25"/>
  <c r="AL36" i="25"/>
  <c r="AL21" i="25"/>
  <c r="AL23" i="25"/>
  <c r="AL37" i="25"/>
  <c r="AL38" i="25"/>
  <c r="AL53" i="25"/>
  <c r="AL54" i="25"/>
  <c r="AL55" i="25"/>
  <c r="AL30" i="25"/>
  <c r="AL29" i="25"/>
  <c r="AL67" i="25"/>
  <c r="AL63" i="25"/>
  <c r="AL16" i="25"/>
  <c r="AL46" i="25"/>
  <c r="AL52" i="25"/>
  <c r="AL64" i="25"/>
  <c r="AL15" i="25"/>
  <c r="AL11" i="25"/>
  <c r="AL33" i="25"/>
  <c r="AL25" i="25"/>
  <c r="AL62" i="25"/>
  <c r="AL18" i="25"/>
  <c r="AL28" i="25"/>
  <c r="AL59" i="25"/>
  <c r="AL43" i="25"/>
  <c r="AL56" i="25"/>
  <c r="AL24" i="25"/>
  <c r="AL32" i="25"/>
  <c r="AL39" i="25"/>
  <c r="AL45" i="25"/>
  <c r="AL41" i="25"/>
  <c r="AL50" i="25"/>
  <c r="AL49" i="25"/>
  <c r="AL12" i="25"/>
  <c r="AL58" i="25"/>
  <c r="AL14" i="25"/>
  <c r="AL35" i="25"/>
  <c r="AL31" i="25"/>
  <c r="AL40" i="25"/>
  <c r="AL42" i="25"/>
  <c r="AL47" i="25"/>
  <c r="AL60" i="25"/>
  <c r="AL17" i="25"/>
  <c r="AL13" i="25"/>
  <c r="AL48" i="25"/>
  <c r="AL44" i="25"/>
  <c r="AL57" i="25"/>
  <c r="AL66" i="25"/>
  <c r="AL51" i="25"/>
  <c r="AL27" i="25"/>
  <c r="AL61" i="25"/>
  <c r="AL65" i="25"/>
  <c r="AL34" i="25"/>
  <c r="AL26" i="25"/>
  <c r="AL19" i="25"/>
  <c r="AL10" i="25"/>
  <c r="AL75" i="25"/>
  <c r="AL4" i="25"/>
  <c r="AM5" i="25"/>
  <c r="AL6" i="25"/>
  <c r="AF69" i="25"/>
  <c r="AF68" i="25"/>
  <c r="AF9" i="25"/>
  <c r="AF7" i="25"/>
  <c r="AM20" i="25" l="1"/>
  <c r="AM22" i="25"/>
  <c r="AM36" i="25"/>
  <c r="AM21" i="25"/>
  <c r="AM38" i="25"/>
  <c r="AM53" i="25"/>
  <c r="AM23" i="25"/>
  <c r="AM54" i="25"/>
  <c r="AM37" i="25"/>
  <c r="AM46" i="25"/>
  <c r="AM30" i="25"/>
  <c r="AM55" i="25"/>
  <c r="AM64" i="25"/>
  <c r="AM15" i="25"/>
  <c r="AM61" i="25"/>
  <c r="AM29" i="25"/>
  <c r="AM50" i="25"/>
  <c r="AM25" i="25"/>
  <c r="AM67" i="25"/>
  <c r="AM63" i="25"/>
  <c r="AM59" i="25"/>
  <c r="AM28" i="25"/>
  <c r="AM49" i="25"/>
  <c r="AM66" i="25"/>
  <c r="AM11" i="25"/>
  <c r="AM33" i="25"/>
  <c r="AM51" i="25"/>
  <c r="AM45" i="25"/>
  <c r="AM62" i="25"/>
  <c r="AM43" i="25"/>
  <c r="AM56" i="25"/>
  <c r="AM12" i="25"/>
  <c r="AM16" i="25"/>
  <c r="AM34" i="25"/>
  <c r="AM14" i="25"/>
  <c r="AM42" i="25"/>
  <c r="AM26" i="25"/>
  <c r="AM60" i="25"/>
  <c r="AM19" i="25"/>
  <c r="AM17" i="25"/>
  <c r="AM31" i="25"/>
  <c r="AM52" i="25"/>
  <c r="AM40" i="25"/>
  <c r="AM65" i="25"/>
  <c r="AM57" i="25"/>
  <c r="AM18" i="25"/>
  <c r="AM32" i="25"/>
  <c r="AM58" i="25"/>
  <c r="AM41" i="25"/>
  <c r="AM47" i="25"/>
  <c r="AM13" i="25"/>
  <c r="AM27" i="25"/>
  <c r="AM48" i="25"/>
  <c r="AM44" i="25"/>
  <c r="AM35" i="25"/>
  <c r="AM39" i="25"/>
  <c r="AM24" i="25"/>
  <c r="AM10" i="25"/>
  <c r="AM75" i="25"/>
  <c r="AM4" i="25"/>
  <c r="AN5" i="25"/>
  <c r="AM6" i="25"/>
  <c r="AG69" i="25"/>
  <c r="AG68" i="25"/>
  <c r="AG9" i="25"/>
  <c r="AG7" i="25"/>
  <c r="AN20" i="25" l="1"/>
  <c r="AN21" i="25"/>
  <c r="AN22" i="25"/>
  <c r="AN23" i="25"/>
  <c r="AN36" i="25"/>
  <c r="AN37" i="25"/>
  <c r="AN54" i="25"/>
  <c r="AN38" i="25"/>
  <c r="AN53" i="25"/>
  <c r="AN33" i="25"/>
  <c r="AN64" i="25"/>
  <c r="AN15" i="25"/>
  <c r="AN25" i="25"/>
  <c r="AN50" i="25"/>
  <c r="AN46" i="25"/>
  <c r="AN11" i="25"/>
  <c r="AN62" i="25"/>
  <c r="AN27" i="25"/>
  <c r="AN43" i="25"/>
  <c r="AN55" i="25"/>
  <c r="AN29" i="25"/>
  <c r="AN65" i="25"/>
  <c r="AN30" i="25"/>
  <c r="AN45" i="25"/>
  <c r="AN34" i="25"/>
  <c r="AN18" i="25"/>
  <c r="AN32" i="25"/>
  <c r="AN49" i="25"/>
  <c r="AN67" i="25"/>
  <c r="AN56" i="25"/>
  <c r="AN28" i="25"/>
  <c r="AN16" i="25"/>
  <c r="AN12" i="25"/>
  <c r="AN19" i="25"/>
  <c r="AN61" i="25"/>
  <c r="AN41" i="25"/>
  <c r="AN47" i="25"/>
  <c r="AN14" i="25"/>
  <c r="AN13" i="25"/>
  <c r="AN35" i="25"/>
  <c r="AN40" i="25"/>
  <c r="AN58" i="25"/>
  <c r="AN59" i="25"/>
  <c r="AN48" i="25"/>
  <c r="AN66" i="25"/>
  <c r="AN42" i="25"/>
  <c r="AN60" i="25"/>
  <c r="AN63" i="25"/>
  <c r="AN26" i="25"/>
  <c r="AN39" i="25"/>
  <c r="AN24" i="25"/>
  <c r="AN17" i="25"/>
  <c r="AN57" i="25"/>
  <c r="AN31" i="25"/>
  <c r="AN52" i="25"/>
  <c r="AN44" i="25"/>
  <c r="AN51" i="25"/>
  <c r="AN10" i="25"/>
  <c r="AN75" i="25"/>
  <c r="AN4" i="25"/>
  <c r="AO5" i="25"/>
  <c r="AN6" i="25"/>
  <c r="AH68" i="25"/>
  <c r="AH69" i="25"/>
  <c r="AH9" i="25"/>
  <c r="AH7" i="25"/>
  <c r="AO21" i="25" l="1"/>
  <c r="AO23" i="25"/>
  <c r="AO37" i="25"/>
  <c r="AO38" i="25"/>
  <c r="AO53" i="25"/>
  <c r="AO54" i="25"/>
  <c r="AO20" i="25"/>
  <c r="AO22" i="25"/>
  <c r="AO36" i="25"/>
  <c r="AO39" i="25"/>
  <c r="AO58" i="25"/>
  <c r="AO55" i="25"/>
  <c r="AO64" i="25"/>
  <c r="AO24" i="25"/>
  <c r="AO67" i="25"/>
  <c r="AO63" i="25"/>
  <c r="AO41" i="25"/>
  <c r="AO15" i="25"/>
  <c r="AO42" i="25"/>
  <c r="AO59" i="25"/>
  <c r="AO29" i="25"/>
  <c r="AO25" i="25"/>
  <c r="AO50" i="25"/>
  <c r="AO46" i="25"/>
  <c r="AO34" i="25"/>
  <c r="AO51" i="25"/>
  <c r="AO66" i="25"/>
  <c r="AO56" i="25"/>
  <c r="AO18" i="25"/>
  <c r="AO32" i="25"/>
  <c r="AO49" i="25"/>
  <c r="AO45" i="25"/>
  <c r="AO43" i="25"/>
  <c r="AO16" i="25"/>
  <c r="AO26" i="25"/>
  <c r="AO60" i="25"/>
  <c r="AO19" i="25"/>
  <c r="AO31" i="25"/>
  <c r="AO44" i="25"/>
  <c r="AO57" i="25"/>
  <c r="AO62" i="25"/>
  <c r="AO28" i="25"/>
  <c r="AO13" i="25"/>
  <c r="AO27" i="25"/>
  <c r="AO33" i="25"/>
  <c r="AO35" i="25"/>
  <c r="AO52" i="25"/>
  <c r="AO48" i="25"/>
  <c r="AO61" i="25"/>
  <c r="AO14" i="25"/>
  <c r="AO11" i="25"/>
  <c r="AO12" i="25"/>
  <c r="AO17" i="25"/>
  <c r="AO30" i="25"/>
  <c r="AO40" i="25"/>
  <c r="AO65" i="25"/>
  <c r="AO47" i="25"/>
  <c r="AO10" i="25"/>
  <c r="AO75" i="25"/>
  <c r="AO4" i="25"/>
  <c r="AP5" i="25"/>
  <c r="AO6" i="25"/>
  <c r="AI69" i="25"/>
  <c r="AI68" i="25"/>
  <c r="AI7" i="25"/>
  <c r="AI9" i="25"/>
  <c r="AP20" i="25" l="1"/>
  <c r="AP21" i="25"/>
  <c r="AP23" i="25"/>
  <c r="AP37" i="25"/>
  <c r="AP38" i="25"/>
  <c r="AP36" i="25"/>
  <c r="AP54" i="25"/>
  <c r="AP22" i="25"/>
  <c r="AP53" i="25"/>
  <c r="AP13" i="25"/>
  <c r="AP55" i="25"/>
  <c r="AP64" i="25"/>
  <c r="AP33" i="25"/>
  <c r="AP63" i="25"/>
  <c r="AP59" i="25"/>
  <c r="AP58" i="25"/>
  <c r="AP11" i="25"/>
  <c r="AP50" i="25"/>
  <c r="AP62" i="25"/>
  <c r="AP15" i="25"/>
  <c r="AP29" i="25"/>
  <c r="AP46" i="25"/>
  <c r="AP25" i="25"/>
  <c r="AP12" i="25"/>
  <c r="AP49" i="25"/>
  <c r="AP45" i="25"/>
  <c r="AP67" i="25"/>
  <c r="AP28" i="25"/>
  <c r="AP43" i="25"/>
  <c r="AP56" i="25"/>
  <c r="AP18" i="25"/>
  <c r="AP32" i="25"/>
  <c r="AP24" i="25"/>
  <c r="AP42" i="25"/>
  <c r="AP65" i="25"/>
  <c r="AP14" i="25"/>
  <c r="AP17" i="25"/>
  <c r="AP48" i="25"/>
  <c r="AP44" i="25"/>
  <c r="AP16" i="25"/>
  <c r="AP27" i="25"/>
  <c r="AP34" i="25"/>
  <c r="AP26" i="25"/>
  <c r="AP30" i="25"/>
  <c r="AP19" i="25"/>
  <c r="AP35" i="25"/>
  <c r="AP31" i="25"/>
  <c r="AP41" i="25"/>
  <c r="AP66" i="25"/>
  <c r="AP60" i="25"/>
  <c r="AP40" i="25"/>
  <c r="AP61" i="25"/>
  <c r="AP57" i="25"/>
  <c r="AP39" i="25"/>
  <c r="AP47" i="25"/>
  <c r="AP52" i="25"/>
  <c r="AP51" i="25"/>
  <c r="AP10" i="25"/>
  <c r="AP75" i="25"/>
  <c r="AP4" i="25"/>
  <c r="AQ5" i="25"/>
  <c r="AP6" i="25"/>
  <c r="AJ69" i="25"/>
  <c r="AJ68" i="25"/>
  <c r="AJ9" i="25"/>
  <c r="AJ7" i="25"/>
  <c r="AQ22" i="25" l="1"/>
  <c r="AQ36" i="25"/>
  <c r="AQ21" i="25"/>
  <c r="AQ23" i="25"/>
  <c r="AQ37" i="25"/>
  <c r="AQ53" i="25"/>
  <c r="AQ20" i="25"/>
  <c r="AQ38" i="25"/>
  <c r="AQ54" i="25"/>
  <c r="AQ11" i="25"/>
  <c r="AQ33" i="25"/>
  <c r="AQ66" i="25"/>
  <c r="AQ30" i="25"/>
  <c r="AQ15" i="25"/>
  <c r="AQ28" i="25"/>
  <c r="AQ58" i="25"/>
  <c r="AQ29" i="25"/>
  <c r="AQ46" i="25"/>
  <c r="AQ59" i="25"/>
  <c r="AQ64" i="25"/>
  <c r="AQ63" i="25"/>
  <c r="AQ42" i="25"/>
  <c r="AQ55" i="25"/>
  <c r="AQ32" i="25"/>
  <c r="AQ67" i="25"/>
  <c r="AQ49" i="25"/>
  <c r="AQ50" i="25"/>
  <c r="AQ16" i="25"/>
  <c r="AQ18" i="25"/>
  <c r="AQ45" i="25"/>
  <c r="AQ39" i="25"/>
  <c r="AQ13" i="25"/>
  <c r="AQ48" i="25"/>
  <c r="AQ47" i="25"/>
  <c r="AQ17" i="25"/>
  <c r="AQ52" i="25"/>
  <c r="AQ61" i="25"/>
  <c r="AQ25" i="25"/>
  <c r="AQ56" i="25"/>
  <c r="AQ62" i="25"/>
  <c r="AQ51" i="25"/>
  <c r="AQ19" i="25"/>
  <c r="AQ31" i="25"/>
  <c r="AQ44" i="25"/>
  <c r="AQ40" i="25"/>
  <c r="AQ12" i="25"/>
  <c r="AQ27" i="25"/>
  <c r="AQ65" i="25"/>
  <c r="AQ57" i="25"/>
  <c r="AQ43" i="25"/>
  <c r="AQ60" i="25"/>
  <c r="AQ26" i="25"/>
  <c r="AQ35" i="25"/>
  <c r="AQ34" i="25"/>
  <c r="AQ14" i="25"/>
  <c r="AQ41" i="25"/>
  <c r="AQ24" i="25"/>
  <c r="AQ10" i="25"/>
  <c r="AQ75" i="25"/>
  <c r="AQ4" i="25"/>
  <c r="AR5" i="25"/>
  <c r="AQ6" i="25"/>
  <c r="AK69" i="25"/>
  <c r="AK68" i="25"/>
  <c r="AK9" i="25"/>
  <c r="AK7" i="25"/>
  <c r="AR20" i="25" l="1"/>
  <c r="AR21" i="25"/>
  <c r="AR22" i="25"/>
  <c r="AR23" i="25"/>
  <c r="AR36" i="25"/>
  <c r="AR37" i="25"/>
  <c r="AR53" i="25"/>
  <c r="AR38" i="25"/>
  <c r="AR54" i="25"/>
  <c r="AR65" i="25"/>
  <c r="AR62" i="25"/>
  <c r="AR30" i="25"/>
  <c r="AR41" i="25"/>
  <c r="AR55" i="25"/>
  <c r="AR11" i="25"/>
  <c r="AR12" i="25"/>
  <c r="AR27" i="25"/>
  <c r="AR63" i="25"/>
  <c r="AR15" i="25"/>
  <c r="AR25" i="25"/>
  <c r="AR50" i="25"/>
  <c r="AR67" i="25"/>
  <c r="AR43" i="25"/>
  <c r="AR24" i="25"/>
  <c r="AR18" i="25"/>
  <c r="AR49" i="25"/>
  <c r="AR29" i="25"/>
  <c r="AR46" i="25"/>
  <c r="AR59" i="25"/>
  <c r="AR56" i="25"/>
  <c r="AR28" i="25"/>
  <c r="AR45" i="25"/>
  <c r="AR32" i="25"/>
  <c r="AR58" i="25"/>
  <c r="AR13" i="25"/>
  <c r="AR31" i="25"/>
  <c r="AR52" i="25"/>
  <c r="AR39" i="25"/>
  <c r="AR66" i="25"/>
  <c r="AR26" i="25"/>
  <c r="AR19" i="25"/>
  <c r="AR35" i="25"/>
  <c r="AR48" i="25"/>
  <c r="AR40" i="25"/>
  <c r="AR51" i="25"/>
  <c r="AR47" i="25"/>
  <c r="AR14" i="25"/>
  <c r="AR17" i="25"/>
  <c r="AR57" i="25"/>
  <c r="AR16" i="25"/>
  <c r="AR64" i="25"/>
  <c r="AR42" i="25"/>
  <c r="AR33" i="25"/>
  <c r="AR60" i="25"/>
  <c r="AR44" i="25"/>
  <c r="AR61" i="25"/>
  <c r="AR34" i="25"/>
  <c r="AR10" i="25"/>
  <c r="AR75" i="25"/>
  <c r="AR4" i="25"/>
  <c r="AS5" i="25"/>
  <c r="AR6" i="25"/>
  <c r="AL68" i="25"/>
  <c r="AL69" i="25"/>
  <c r="AL9" i="25"/>
  <c r="AL7" i="25"/>
  <c r="AS20" i="25" l="1"/>
  <c r="AS22" i="25"/>
  <c r="AS36" i="25"/>
  <c r="AS38" i="25"/>
  <c r="AS53" i="25"/>
  <c r="AS54" i="25"/>
  <c r="AS21" i="25"/>
  <c r="AS23" i="25"/>
  <c r="AS37" i="25"/>
  <c r="AS66" i="25"/>
  <c r="AS58" i="25"/>
  <c r="AS55" i="25"/>
  <c r="AS64" i="25"/>
  <c r="AS15" i="25"/>
  <c r="AS30" i="25"/>
  <c r="AS34" i="25"/>
  <c r="AS24" i="25"/>
  <c r="AS63" i="25"/>
  <c r="AS16" i="25"/>
  <c r="AS46" i="25"/>
  <c r="AS39" i="25"/>
  <c r="AS25" i="25"/>
  <c r="AS43" i="25"/>
  <c r="AS42" i="25"/>
  <c r="AS45" i="25"/>
  <c r="AS41" i="25"/>
  <c r="AS28" i="25"/>
  <c r="AS29" i="25"/>
  <c r="AS50" i="25"/>
  <c r="AS32" i="25"/>
  <c r="AS67" i="25"/>
  <c r="AS59" i="25"/>
  <c r="AS51" i="25"/>
  <c r="AS35" i="25"/>
  <c r="AS40" i="25"/>
  <c r="AS11" i="25"/>
  <c r="AS19" i="25"/>
  <c r="AS44" i="25"/>
  <c r="AS57" i="25"/>
  <c r="AS18" i="25"/>
  <c r="AS49" i="25"/>
  <c r="AS26" i="25"/>
  <c r="AS47" i="25"/>
  <c r="AS14" i="25"/>
  <c r="AS61" i="25"/>
  <c r="AS17" i="25"/>
  <c r="AS31" i="25"/>
  <c r="AS33" i="25"/>
  <c r="AS62" i="25"/>
  <c r="AS52" i="25"/>
  <c r="AS48" i="25"/>
  <c r="AS65" i="25"/>
  <c r="AS12" i="25"/>
  <c r="AS60" i="25"/>
  <c r="AS27" i="25"/>
  <c r="AS56" i="25"/>
  <c r="AS13" i="25"/>
  <c r="AS10" i="25"/>
  <c r="AS75" i="25"/>
  <c r="AS4" i="25"/>
  <c r="AT5" i="25"/>
  <c r="AS6" i="25"/>
  <c r="AM69" i="25"/>
  <c r="AM68" i="25"/>
  <c r="AM7" i="25"/>
  <c r="AM9" i="25"/>
  <c r="AT20" i="25" l="1"/>
  <c r="AT21" i="25"/>
  <c r="AT23" i="25"/>
  <c r="AT37" i="25"/>
  <c r="AT22" i="25"/>
  <c r="AT36" i="25"/>
  <c r="AT38" i="25"/>
  <c r="AT54" i="25"/>
  <c r="AT53" i="25"/>
  <c r="AT46" i="25"/>
  <c r="AT58" i="25"/>
  <c r="AT30" i="25"/>
  <c r="AT33" i="25"/>
  <c r="AT64" i="25"/>
  <c r="AT12" i="25"/>
  <c r="AT41" i="25"/>
  <c r="AT29" i="25"/>
  <c r="AT67" i="25"/>
  <c r="AT63" i="25"/>
  <c r="AT59" i="25"/>
  <c r="AT42" i="25"/>
  <c r="AT25" i="25"/>
  <c r="AT39" i="25"/>
  <c r="AT24" i="25"/>
  <c r="AT66" i="25"/>
  <c r="AT55" i="25"/>
  <c r="AT50" i="25"/>
  <c r="AT43" i="25"/>
  <c r="AT32" i="25"/>
  <c r="AT15" i="25"/>
  <c r="AT56" i="25"/>
  <c r="AT49" i="25"/>
  <c r="AT45" i="25"/>
  <c r="AT26" i="25"/>
  <c r="AT47" i="25"/>
  <c r="AT60" i="25"/>
  <c r="AT14" i="25"/>
  <c r="AT44" i="25"/>
  <c r="AT61" i="25"/>
  <c r="AT16" i="25"/>
  <c r="AT62" i="25"/>
  <c r="AT19" i="25"/>
  <c r="AT27" i="25"/>
  <c r="AT48" i="25"/>
  <c r="AT34" i="25"/>
  <c r="AT28" i="25"/>
  <c r="AT17" i="25"/>
  <c r="AT52" i="25"/>
  <c r="AT40" i="25"/>
  <c r="AT51" i="25"/>
  <c r="AT18" i="25"/>
  <c r="AT13" i="25"/>
  <c r="AT57" i="25"/>
  <c r="AT11" i="25"/>
  <c r="AT31" i="25"/>
  <c r="AT35" i="25"/>
  <c r="AT65" i="25"/>
  <c r="AT10" i="25"/>
  <c r="AT75" i="25"/>
  <c r="AT4" i="25"/>
  <c r="AU5" i="25"/>
  <c r="AT6" i="25"/>
  <c r="AN69" i="25"/>
  <c r="AN68" i="25"/>
  <c r="AN9" i="25"/>
  <c r="AN7" i="25"/>
  <c r="AU20" i="25" l="1"/>
  <c r="AU21" i="25"/>
  <c r="AU23" i="25"/>
  <c r="AU37" i="25"/>
  <c r="AU22" i="25"/>
  <c r="AU36" i="25"/>
  <c r="AU38" i="25"/>
  <c r="AU54" i="25"/>
  <c r="AU53" i="25"/>
  <c r="AU55" i="25"/>
  <c r="AU15" i="25"/>
  <c r="AU42" i="25"/>
  <c r="AU16" i="25"/>
  <c r="AU30" i="25"/>
  <c r="AU25" i="25"/>
  <c r="AU50" i="25"/>
  <c r="AU63" i="25"/>
  <c r="AU67" i="25"/>
  <c r="AU51" i="25"/>
  <c r="AU11" i="25"/>
  <c r="AU33" i="25"/>
  <c r="AU29" i="25"/>
  <c r="AU18" i="25"/>
  <c r="AU45" i="25"/>
  <c r="AU64" i="25"/>
  <c r="AU43" i="25"/>
  <c r="AU24" i="25"/>
  <c r="AU32" i="25"/>
  <c r="AU28" i="25"/>
  <c r="AU39" i="25"/>
  <c r="AU41" i="25"/>
  <c r="AU66" i="25"/>
  <c r="AU62" i="25"/>
  <c r="AU58" i="25"/>
  <c r="AU49" i="25"/>
  <c r="AU27" i="25"/>
  <c r="AU14" i="25"/>
  <c r="AU48" i="25"/>
  <c r="AU44" i="25"/>
  <c r="AU40" i="25"/>
  <c r="AU57" i="25"/>
  <c r="AU47" i="25"/>
  <c r="AU60" i="25"/>
  <c r="AU35" i="25"/>
  <c r="AU56" i="25"/>
  <c r="AU12" i="25"/>
  <c r="AU59" i="25"/>
  <c r="AU26" i="25"/>
  <c r="AU17" i="25"/>
  <c r="AU13" i="25"/>
  <c r="AU52" i="25"/>
  <c r="AU61" i="25"/>
  <c r="AU34" i="25"/>
  <c r="AU65" i="25"/>
  <c r="AU46" i="25"/>
  <c r="AU19" i="25"/>
  <c r="AU31" i="25"/>
  <c r="AU10" i="25"/>
  <c r="AU75" i="25"/>
  <c r="AU4" i="25"/>
  <c r="AV5" i="25"/>
  <c r="AU6" i="25"/>
  <c r="AO69" i="25"/>
  <c r="AO68" i="25"/>
  <c r="AO9" i="25"/>
  <c r="AO7" i="25"/>
  <c r="AV20" i="25" l="1"/>
  <c r="AV21" i="25"/>
  <c r="AV22" i="25"/>
  <c r="AV23" i="25"/>
  <c r="AV36" i="25"/>
  <c r="AV37" i="25"/>
  <c r="AV53" i="25"/>
  <c r="AV54" i="25"/>
  <c r="AV38" i="25"/>
  <c r="AV30" i="25"/>
  <c r="AV50" i="25"/>
  <c r="AV64" i="25"/>
  <c r="AV15" i="25"/>
  <c r="AV55" i="25"/>
  <c r="AV33" i="25"/>
  <c r="AV29" i="25"/>
  <c r="AV25" i="25"/>
  <c r="AV67" i="25"/>
  <c r="AV63" i="25"/>
  <c r="AV34" i="25"/>
  <c r="AV59" i="25"/>
  <c r="AV66" i="25"/>
  <c r="AV51" i="25"/>
  <c r="AV11" i="25"/>
  <c r="AV43" i="25"/>
  <c r="AV18" i="25"/>
  <c r="AV28" i="25"/>
  <c r="AV58" i="25"/>
  <c r="AV42" i="25"/>
  <c r="AV45" i="25"/>
  <c r="AV32" i="25"/>
  <c r="AV41" i="25"/>
  <c r="AV12" i="25"/>
  <c r="AV14" i="25"/>
  <c r="AV17" i="25"/>
  <c r="AV48" i="25"/>
  <c r="AV65" i="25"/>
  <c r="AV57" i="25"/>
  <c r="AV60" i="25"/>
  <c r="AV31" i="25"/>
  <c r="AV56" i="25"/>
  <c r="AV49" i="25"/>
  <c r="AV13" i="25"/>
  <c r="AV27" i="25"/>
  <c r="AV44" i="25"/>
  <c r="AV40" i="25"/>
  <c r="AV61" i="25"/>
  <c r="AV47" i="25"/>
  <c r="AV19" i="25"/>
  <c r="AV35" i="25"/>
  <c r="AV46" i="25"/>
  <c r="AV39" i="25"/>
  <c r="AV24" i="25"/>
  <c r="AV26" i="25"/>
  <c r="AV52" i="25"/>
  <c r="AV16" i="25"/>
  <c r="AV62" i="25"/>
  <c r="AV10" i="25"/>
  <c r="AV75" i="25"/>
  <c r="AV4" i="25"/>
  <c r="AW5" i="25"/>
  <c r="AV6" i="25"/>
  <c r="AP69" i="25"/>
  <c r="AP68" i="25"/>
  <c r="AP9" i="25"/>
  <c r="AP7" i="25"/>
  <c r="AW22" i="25" l="1"/>
  <c r="AW36" i="25"/>
  <c r="AW38" i="25"/>
  <c r="AW53" i="25"/>
  <c r="AW54" i="25"/>
  <c r="AW20" i="25"/>
  <c r="AW21" i="25"/>
  <c r="AW23" i="25"/>
  <c r="AW37" i="25"/>
  <c r="AW30" i="25"/>
  <c r="AW64" i="25"/>
  <c r="AW46" i="25"/>
  <c r="AW42" i="25"/>
  <c r="AW29" i="25"/>
  <c r="AW50" i="25"/>
  <c r="AW59" i="25"/>
  <c r="AW15" i="25"/>
  <c r="AW11" i="25"/>
  <c r="AW62" i="25"/>
  <c r="AW65" i="25"/>
  <c r="AW25" i="25"/>
  <c r="AW63" i="25"/>
  <c r="AW33" i="25"/>
  <c r="AW16" i="25"/>
  <c r="AW18" i="25"/>
  <c r="AW49" i="25"/>
  <c r="AW27" i="25"/>
  <c r="AW43" i="25"/>
  <c r="AW56" i="25"/>
  <c r="AW24" i="25"/>
  <c r="AW32" i="25"/>
  <c r="AW39" i="25"/>
  <c r="AW45" i="25"/>
  <c r="AW41" i="25"/>
  <c r="AW28" i="25"/>
  <c r="AW34" i="25"/>
  <c r="AW26" i="25"/>
  <c r="AW19" i="25"/>
  <c r="AW52" i="25"/>
  <c r="AW40" i="25"/>
  <c r="AW61" i="25"/>
  <c r="AW12" i="25"/>
  <c r="AW17" i="25"/>
  <c r="AW13" i="25"/>
  <c r="AW31" i="25"/>
  <c r="AW44" i="25"/>
  <c r="AW55" i="25"/>
  <c r="AW67" i="25"/>
  <c r="AW47" i="25"/>
  <c r="AW14" i="25"/>
  <c r="AW35" i="25"/>
  <c r="AW57" i="25"/>
  <c r="AW66" i="25"/>
  <c r="AW48" i="25"/>
  <c r="AW58" i="25"/>
  <c r="AW60" i="25"/>
  <c r="AW51" i="25"/>
  <c r="AW10" i="25"/>
  <c r="AW75" i="25"/>
  <c r="AW4" i="25"/>
  <c r="AX5" i="25"/>
  <c r="AW6" i="25"/>
  <c r="AQ69" i="25"/>
  <c r="AQ68" i="25"/>
  <c r="AQ7" i="25"/>
  <c r="AQ9" i="25"/>
  <c r="AX20" i="25" l="1"/>
  <c r="AX22" i="25"/>
  <c r="AX36" i="25"/>
  <c r="AX37" i="25"/>
  <c r="AX53" i="25"/>
  <c r="AX21" i="25"/>
  <c r="AX23" i="25"/>
  <c r="AX54" i="25"/>
  <c r="AX38" i="25"/>
  <c r="AX64" i="25"/>
  <c r="AX24" i="25"/>
  <c r="AX30" i="25"/>
  <c r="AX25" i="25"/>
  <c r="AX63" i="25"/>
  <c r="AX42" i="25"/>
  <c r="AX59" i="25"/>
  <c r="AX15" i="25"/>
  <c r="AX67" i="25"/>
  <c r="AX46" i="25"/>
  <c r="AX33" i="25"/>
  <c r="AX43" i="25"/>
  <c r="AX41" i="25"/>
  <c r="AX56" i="25"/>
  <c r="AX32" i="25"/>
  <c r="AX28" i="25"/>
  <c r="AX66" i="25"/>
  <c r="AX55" i="25"/>
  <c r="AX49" i="25"/>
  <c r="AX47" i="25"/>
  <c r="AX19" i="25"/>
  <c r="AX14" i="25"/>
  <c r="AX17" i="25"/>
  <c r="AX57" i="25"/>
  <c r="AX39" i="25"/>
  <c r="AX50" i="25"/>
  <c r="AX34" i="25"/>
  <c r="AX29" i="25"/>
  <c r="AX13" i="25"/>
  <c r="AX35" i="25"/>
  <c r="AX44" i="25"/>
  <c r="AX12" i="25"/>
  <c r="AX58" i="25"/>
  <c r="AX16" i="25"/>
  <c r="AX11" i="25"/>
  <c r="AX26" i="25"/>
  <c r="AX60" i="25"/>
  <c r="AX48" i="25"/>
  <c r="AX61" i="25"/>
  <c r="AX62" i="25"/>
  <c r="AX45" i="25"/>
  <c r="AX31" i="25"/>
  <c r="AX40" i="25"/>
  <c r="AX18" i="25"/>
  <c r="AX51" i="25"/>
  <c r="AX52" i="25"/>
  <c r="AX65" i="25"/>
  <c r="AX27" i="25"/>
  <c r="AX10" i="25"/>
  <c r="AX4" i="25"/>
  <c r="AX75" i="25"/>
  <c r="AY5" i="25"/>
  <c r="AX6" i="25"/>
  <c r="AR69" i="25"/>
  <c r="AR68" i="25"/>
  <c r="AR9" i="25"/>
  <c r="AR7" i="25"/>
  <c r="AY21" i="25" l="1"/>
  <c r="AY23" i="25"/>
  <c r="AY37" i="25"/>
  <c r="AY22" i="25"/>
  <c r="AY36" i="25"/>
  <c r="AY20" i="25"/>
  <c r="AY38" i="25"/>
  <c r="AY54" i="25"/>
  <c r="AY53" i="25"/>
  <c r="AY27" i="25"/>
  <c r="AY64" i="25"/>
  <c r="AY15" i="25"/>
  <c r="AY13" i="25"/>
  <c r="AY55" i="25"/>
  <c r="AY67" i="25"/>
  <c r="AY30" i="25"/>
  <c r="AY11" i="25"/>
  <c r="AY33" i="25"/>
  <c r="AY50" i="25"/>
  <c r="AY65" i="25"/>
  <c r="AY29" i="25"/>
  <c r="AY25" i="25"/>
  <c r="AY59" i="25"/>
  <c r="AY41" i="25"/>
  <c r="AY45" i="25"/>
  <c r="AY32" i="25"/>
  <c r="AY28" i="25"/>
  <c r="AY62" i="25"/>
  <c r="AY18" i="25"/>
  <c r="AY49" i="25"/>
  <c r="AY63" i="25"/>
  <c r="AY56" i="25"/>
  <c r="AY39" i="25"/>
  <c r="AY26" i="25"/>
  <c r="AY17" i="25"/>
  <c r="AY57" i="25"/>
  <c r="AY61" i="25"/>
  <c r="AY24" i="25"/>
  <c r="AY66" i="25"/>
  <c r="AY51" i="25"/>
  <c r="AY19" i="25"/>
  <c r="AY31" i="25"/>
  <c r="AY48" i="25"/>
  <c r="AY44" i="25"/>
  <c r="AY16" i="25"/>
  <c r="AY58" i="25"/>
  <c r="AY42" i="25"/>
  <c r="AY43" i="25"/>
  <c r="AY46" i="25"/>
  <c r="AY47" i="25"/>
  <c r="AY40" i="25"/>
  <c r="AY52" i="25"/>
  <c r="AY14" i="25"/>
  <c r="AY60" i="25"/>
  <c r="AY12" i="25"/>
  <c r="AY34" i="25"/>
  <c r="AY35" i="25"/>
  <c r="AY10" i="25"/>
  <c r="AY75" i="25"/>
  <c r="AY4" i="25"/>
  <c r="AZ5" i="25"/>
  <c r="AY6" i="25"/>
  <c r="AS69" i="25"/>
  <c r="AS68" i="25"/>
  <c r="AS9" i="25"/>
  <c r="AS7" i="25"/>
  <c r="AZ20" i="25" l="1"/>
  <c r="AZ21" i="25"/>
  <c r="AZ22" i="25"/>
  <c r="AZ23" i="25"/>
  <c r="AZ36" i="25"/>
  <c r="AZ37" i="25"/>
  <c r="AZ38" i="25"/>
  <c r="AZ54" i="25"/>
  <c r="AZ53" i="25"/>
  <c r="AZ11" i="25"/>
  <c r="AZ30" i="25"/>
  <c r="AZ58" i="25"/>
  <c r="AZ66" i="25"/>
  <c r="AZ64" i="25"/>
  <c r="AZ15" i="25"/>
  <c r="AZ50" i="25"/>
  <c r="AZ67" i="25"/>
  <c r="AZ63" i="25"/>
  <c r="AZ46" i="25"/>
  <c r="AZ17" i="25"/>
  <c r="AZ59" i="25"/>
  <c r="AZ42" i="25"/>
  <c r="AZ24" i="25"/>
  <c r="AZ55" i="25"/>
  <c r="AZ29" i="25"/>
  <c r="AZ18" i="25"/>
  <c r="AZ32" i="25"/>
  <c r="AZ49" i="25"/>
  <c r="AZ56" i="25"/>
  <c r="AZ45" i="25"/>
  <c r="AZ41" i="25"/>
  <c r="AZ25" i="25"/>
  <c r="AZ28" i="25"/>
  <c r="AZ16" i="25"/>
  <c r="AZ43" i="25"/>
  <c r="AZ60" i="25"/>
  <c r="AZ13" i="25"/>
  <c r="AZ35" i="25"/>
  <c r="AZ31" i="25"/>
  <c r="AZ27" i="25"/>
  <c r="AZ52" i="25"/>
  <c r="AZ65" i="25"/>
  <c r="AZ57" i="25"/>
  <c r="AZ33" i="25"/>
  <c r="AZ39" i="25"/>
  <c r="AZ51" i="25"/>
  <c r="AZ48" i="25"/>
  <c r="AZ62" i="25"/>
  <c r="AZ47" i="25"/>
  <c r="AZ44" i="25"/>
  <c r="AZ40" i="25"/>
  <c r="AZ12" i="25"/>
  <c r="AZ34" i="25"/>
  <c r="AZ19" i="25"/>
  <c r="AZ61" i="25"/>
  <c r="AZ26" i="25"/>
  <c r="AZ14" i="25"/>
  <c r="AZ10" i="25"/>
  <c r="AZ75" i="25"/>
  <c r="AZ4" i="25"/>
  <c r="BA5" i="25"/>
  <c r="AZ6" i="25"/>
  <c r="AT69" i="25"/>
  <c r="AT68" i="25"/>
  <c r="AT9" i="25"/>
  <c r="AT7" i="25"/>
  <c r="BA20" i="25" l="1"/>
  <c r="BA21" i="25"/>
  <c r="BA23" i="25"/>
  <c r="BA37" i="25"/>
  <c r="BA38" i="25"/>
  <c r="BA53" i="25"/>
  <c r="BA54" i="25"/>
  <c r="BA22" i="25"/>
  <c r="BA36" i="25"/>
  <c r="BA62" i="25"/>
  <c r="BA27" i="25"/>
  <c r="BA55" i="25"/>
  <c r="BA65" i="25"/>
  <c r="BA64" i="25"/>
  <c r="BA11" i="25"/>
  <c r="BA12" i="25"/>
  <c r="BA15" i="25"/>
  <c r="BA33" i="25"/>
  <c r="BA29" i="25"/>
  <c r="BA46" i="25"/>
  <c r="BA63" i="25"/>
  <c r="BA59" i="25"/>
  <c r="BA50" i="25"/>
  <c r="BA67" i="25"/>
  <c r="BA56" i="25"/>
  <c r="BA24" i="25"/>
  <c r="BA39" i="25"/>
  <c r="BA49" i="25"/>
  <c r="BA30" i="25"/>
  <c r="BA25" i="25"/>
  <c r="BA28" i="25"/>
  <c r="BA45" i="25"/>
  <c r="BA60" i="25"/>
  <c r="BA35" i="25"/>
  <c r="BA52" i="25"/>
  <c r="BA44" i="25"/>
  <c r="BA18" i="25"/>
  <c r="BA66" i="25"/>
  <c r="BA13" i="25"/>
  <c r="BA61" i="25"/>
  <c r="BA57" i="25"/>
  <c r="BA51" i="25"/>
  <c r="BA34" i="25"/>
  <c r="BA47" i="25"/>
  <c r="BA19" i="25"/>
  <c r="BA14" i="25"/>
  <c r="BA31" i="25"/>
  <c r="BA16" i="25"/>
  <c r="BA26" i="25"/>
  <c r="BA48" i="25"/>
  <c r="BA42" i="25"/>
  <c r="BA41" i="25"/>
  <c r="BA32" i="25"/>
  <c r="BA40" i="25"/>
  <c r="BA58" i="25"/>
  <c r="BA43" i="25"/>
  <c r="BA17" i="25"/>
  <c r="BA10" i="25"/>
  <c r="BA75" i="25"/>
  <c r="BA4" i="25"/>
  <c r="BB5" i="25"/>
  <c r="BA6" i="25"/>
  <c r="AU69" i="25"/>
  <c r="AU68" i="25"/>
  <c r="AU7" i="25"/>
  <c r="AU9" i="25"/>
  <c r="BB20" i="25" l="1"/>
  <c r="BB22" i="25"/>
  <c r="BB36" i="25"/>
  <c r="BB21" i="25"/>
  <c r="BB23" i="25"/>
  <c r="BB37" i="25"/>
  <c r="BB53" i="25"/>
  <c r="BB38" i="25"/>
  <c r="BB54" i="25"/>
  <c r="BB64" i="25"/>
  <c r="BB55" i="25"/>
  <c r="BB15" i="25"/>
  <c r="BB63" i="25"/>
  <c r="BB42" i="25"/>
  <c r="BB30" i="25"/>
  <c r="BB50" i="25"/>
  <c r="BB59" i="25"/>
  <c r="BB29" i="25"/>
  <c r="BB67" i="25"/>
  <c r="BB62" i="25"/>
  <c r="BB27" i="25"/>
  <c r="BB11" i="25"/>
  <c r="BB25" i="25"/>
  <c r="BB28" i="25"/>
  <c r="BB45" i="25"/>
  <c r="BB18" i="25"/>
  <c r="BB33" i="25"/>
  <c r="BB65" i="25"/>
  <c r="BB43" i="25"/>
  <c r="BB56" i="25"/>
  <c r="BB24" i="25"/>
  <c r="BB32" i="25"/>
  <c r="BB39" i="25"/>
  <c r="BB41" i="25"/>
  <c r="BB12" i="25"/>
  <c r="BB58" i="25"/>
  <c r="BB34" i="25"/>
  <c r="BB26" i="25"/>
  <c r="BB19" i="25"/>
  <c r="BB35" i="25"/>
  <c r="BB61" i="25"/>
  <c r="BB57" i="25"/>
  <c r="BB47" i="25"/>
  <c r="BB52" i="25"/>
  <c r="BB46" i="25"/>
  <c r="BB14" i="25"/>
  <c r="BB31" i="25"/>
  <c r="BB40" i="25"/>
  <c r="BB66" i="25"/>
  <c r="BB13" i="25"/>
  <c r="BB48" i="25"/>
  <c r="BB44" i="25"/>
  <c r="BB16" i="25"/>
  <c r="BB51" i="25"/>
  <c r="BB49" i="25"/>
  <c r="BB17" i="25"/>
  <c r="BB60" i="25"/>
  <c r="BB10" i="25"/>
  <c r="BB75" i="25"/>
  <c r="BB4" i="25"/>
  <c r="BC5" i="25"/>
  <c r="BB6" i="25"/>
  <c r="AV69" i="25"/>
  <c r="AV68" i="25"/>
  <c r="AV9" i="25"/>
  <c r="AV7" i="25"/>
  <c r="BC20" i="25" l="1"/>
  <c r="BC22" i="25"/>
  <c r="BC36" i="25"/>
  <c r="BC23" i="25"/>
  <c r="BC37" i="25"/>
  <c r="BC53" i="25"/>
  <c r="BC38" i="25"/>
  <c r="BC21" i="25"/>
  <c r="BC54" i="25"/>
  <c r="BC18" i="25"/>
  <c r="BC15" i="25"/>
  <c r="BC64" i="25"/>
  <c r="BC41" i="25"/>
  <c r="BC30" i="25"/>
  <c r="BC39" i="25"/>
  <c r="BC29" i="25"/>
  <c r="BC59" i="25"/>
  <c r="BC55" i="25"/>
  <c r="BC33" i="25"/>
  <c r="BC63" i="25"/>
  <c r="BC46" i="25"/>
  <c r="BC57" i="25"/>
  <c r="BC25" i="25"/>
  <c r="BC67" i="25"/>
  <c r="BC56" i="25"/>
  <c r="BC24" i="25"/>
  <c r="BC32" i="25"/>
  <c r="BC49" i="25"/>
  <c r="BC45" i="25"/>
  <c r="BC66" i="25"/>
  <c r="BC62" i="25"/>
  <c r="BC42" i="25"/>
  <c r="BC52" i="25"/>
  <c r="BC61" i="25"/>
  <c r="BC50" i="25"/>
  <c r="BC43" i="25"/>
  <c r="BC58" i="25"/>
  <c r="BC34" i="25"/>
  <c r="BC12" i="25"/>
  <c r="BC14" i="25"/>
  <c r="BC31" i="25"/>
  <c r="BC40" i="25"/>
  <c r="BC65" i="25"/>
  <c r="BC51" i="25"/>
  <c r="BC16" i="25"/>
  <c r="BC47" i="25"/>
  <c r="BC60" i="25"/>
  <c r="BC17" i="25"/>
  <c r="BC44" i="25"/>
  <c r="BC19" i="25"/>
  <c r="BC26" i="25"/>
  <c r="BC35" i="25"/>
  <c r="BC13" i="25"/>
  <c r="BC48" i="25"/>
  <c r="BC28" i="25"/>
  <c r="BC27" i="25"/>
  <c r="BC11" i="25"/>
  <c r="BC10" i="25"/>
  <c r="BC75" i="25"/>
  <c r="BC4" i="25"/>
  <c r="BD5" i="25"/>
  <c r="BC6" i="25"/>
  <c r="AW69" i="25"/>
  <c r="AW68" i="25"/>
  <c r="AW9" i="25"/>
  <c r="AW7" i="25"/>
  <c r="BD20" i="25" l="1"/>
  <c r="BD21" i="25"/>
  <c r="BD22" i="25"/>
  <c r="BD23" i="25"/>
  <c r="BD36" i="25"/>
  <c r="BD37" i="25"/>
  <c r="BD38" i="25"/>
  <c r="BD54" i="25"/>
  <c r="BD53" i="25"/>
  <c r="BD55" i="25"/>
  <c r="BD15" i="25"/>
  <c r="BD64" i="25"/>
  <c r="BD67" i="25"/>
  <c r="BD16" i="25"/>
  <c r="BD62" i="25"/>
  <c r="BD50" i="25"/>
  <c r="BD63" i="25"/>
  <c r="BD11" i="25"/>
  <c r="BD25" i="25"/>
  <c r="BD18" i="25"/>
  <c r="BD32" i="25"/>
  <c r="BD45" i="25"/>
  <c r="BD33" i="25"/>
  <c r="BD29" i="25"/>
  <c r="BD59" i="25"/>
  <c r="BD43" i="25"/>
  <c r="BD41" i="25"/>
  <c r="BD28" i="25"/>
  <c r="BD49" i="25"/>
  <c r="BD60" i="25"/>
  <c r="BD48" i="25"/>
  <c r="BD44" i="25"/>
  <c r="BD40" i="25"/>
  <c r="BD57" i="25"/>
  <c r="BD58" i="25"/>
  <c r="BD42" i="25"/>
  <c r="BD19" i="25"/>
  <c r="BD14" i="25"/>
  <c r="BD17" i="25"/>
  <c r="BD35" i="25"/>
  <c r="BD61" i="25"/>
  <c r="BD66" i="25"/>
  <c r="BD24" i="25"/>
  <c r="BD47" i="25"/>
  <c r="BD13" i="25"/>
  <c r="BD31" i="25"/>
  <c r="BD52" i="25"/>
  <c r="BD51" i="25"/>
  <c r="BD27" i="25"/>
  <c r="BD46" i="25"/>
  <c r="BD56" i="25"/>
  <c r="BD12" i="25"/>
  <c r="BD39" i="25"/>
  <c r="BD26" i="25"/>
  <c r="BD65" i="25"/>
  <c r="BD30" i="25"/>
  <c r="BD34" i="25"/>
  <c r="BD10" i="25"/>
  <c r="BD75" i="25"/>
  <c r="BD4" i="25"/>
  <c r="BE5" i="25"/>
  <c r="BD6" i="25"/>
  <c r="AX68" i="25"/>
  <c r="AX69" i="25"/>
  <c r="AX9" i="25"/>
  <c r="AX7" i="25"/>
  <c r="BE21" i="25" l="1"/>
  <c r="BE23" i="25"/>
  <c r="BE37" i="25"/>
  <c r="BE38" i="25"/>
  <c r="BE53" i="25"/>
  <c r="BE54" i="25"/>
  <c r="BE20" i="25"/>
  <c r="BE22" i="25"/>
  <c r="BE36" i="25"/>
  <c r="BE15" i="25"/>
  <c r="BE55" i="25"/>
  <c r="BE64" i="25"/>
  <c r="BE12" i="25"/>
  <c r="BE25" i="25"/>
  <c r="BE50" i="25"/>
  <c r="BE30" i="25"/>
  <c r="BE67" i="25"/>
  <c r="BE63" i="25"/>
  <c r="BE59" i="25"/>
  <c r="BE43" i="25"/>
  <c r="BE33" i="25"/>
  <c r="BE29" i="25"/>
  <c r="BE42" i="25"/>
  <c r="BE66" i="25"/>
  <c r="BE51" i="25"/>
  <c r="BE32" i="25"/>
  <c r="BE28" i="25"/>
  <c r="BE45" i="25"/>
  <c r="BE46" i="25"/>
  <c r="BE16" i="25"/>
  <c r="BE11" i="25"/>
  <c r="BE18" i="25"/>
  <c r="BE14" i="25"/>
  <c r="BE35" i="25"/>
  <c r="BE65" i="25"/>
  <c r="BE61" i="25"/>
  <c r="BE41" i="25"/>
  <c r="BE26" i="25"/>
  <c r="BE47" i="25"/>
  <c r="BE60" i="25"/>
  <c r="BE44" i="25"/>
  <c r="BE40" i="25"/>
  <c r="BE17" i="25"/>
  <c r="BE13" i="25"/>
  <c r="BE31" i="25"/>
  <c r="BE27" i="25"/>
  <c r="BE57" i="25"/>
  <c r="BE49" i="25"/>
  <c r="BE39" i="25"/>
  <c r="BE34" i="25"/>
  <c r="BE24" i="25"/>
  <c r="BE48" i="25"/>
  <c r="BE56" i="25"/>
  <c r="BE58" i="25"/>
  <c r="BE52" i="25"/>
  <c r="BE62" i="25"/>
  <c r="BE19" i="25"/>
  <c r="BE10" i="25"/>
  <c r="BE75" i="25"/>
  <c r="BE4" i="25"/>
  <c r="BF5" i="25"/>
  <c r="BE6" i="25"/>
  <c r="AY69" i="25"/>
  <c r="AY68" i="25"/>
  <c r="AY7" i="25"/>
  <c r="AY9" i="25"/>
  <c r="BF21" i="25" l="1"/>
  <c r="BF23" i="25"/>
  <c r="BF37" i="25"/>
  <c r="BF38" i="25"/>
  <c r="BF54" i="25"/>
  <c r="BF22" i="25"/>
  <c r="BF20" i="25"/>
  <c r="BF36" i="25"/>
  <c r="BF53" i="25"/>
  <c r="BF65" i="25"/>
  <c r="BF47" i="25"/>
  <c r="BF15" i="25"/>
  <c r="BF46" i="25"/>
  <c r="BF30" i="25"/>
  <c r="BF55" i="25"/>
  <c r="BF27" i="25"/>
  <c r="BF25" i="25"/>
  <c r="BF67" i="25"/>
  <c r="BF59" i="25"/>
  <c r="BF64" i="25"/>
  <c r="BF63" i="25"/>
  <c r="BF16" i="25"/>
  <c r="BF11" i="25"/>
  <c r="BF50" i="25"/>
  <c r="BF12" i="25"/>
  <c r="BF33" i="25"/>
  <c r="BF58" i="25"/>
  <c r="BF24" i="25"/>
  <c r="BF39" i="25"/>
  <c r="BF49" i="25"/>
  <c r="BF29" i="25"/>
  <c r="BF56" i="25"/>
  <c r="BF28" i="25"/>
  <c r="BF45" i="25"/>
  <c r="BF62" i="25"/>
  <c r="BF43" i="25"/>
  <c r="BF52" i="25"/>
  <c r="BF57" i="25"/>
  <c r="BF32" i="25"/>
  <c r="BF66" i="25"/>
  <c r="BF17" i="25"/>
  <c r="BF48" i="25"/>
  <c r="BF44" i="25"/>
  <c r="BF18" i="25"/>
  <c r="BF51" i="25"/>
  <c r="BF34" i="25"/>
  <c r="BF26" i="25"/>
  <c r="BF19" i="25"/>
  <c r="BF31" i="25"/>
  <c r="BF61" i="25"/>
  <c r="BF60" i="25"/>
  <c r="BF42" i="25"/>
  <c r="BF13" i="25"/>
  <c r="BF40" i="25"/>
  <c r="BF41" i="25"/>
  <c r="BF14" i="25"/>
  <c r="BF35" i="25"/>
  <c r="BF10" i="25"/>
  <c r="BF4" i="25"/>
  <c r="BF75" i="25"/>
  <c r="BG5" i="25"/>
  <c r="BF6" i="25"/>
  <c r="AZ69" i="25"/>
  <c r="AZ68" i="25"/>
  <c r="AZ9" i="25"/>
  <c r="AZ7" i="25"/>
  <c r="BG20" i="25" l="1"/>
  <c r="BG22" i="25"/>
  <c r="BG36" i="25"/>
  <c r="BG21" i="25"/>
  <c r="BG23" i="25"/>
  <c r="BG37" i="25"/>
  <c r="BG53" i="25"/>
  <c r="BG54" i="25"/>
  <c r="BG38" i="25"/>
  <c r="BG55" i="25"/>
  <c r="BG30" i="25"/>
  <c r="BG39" i="25"/>
  <c r="BG24" i="25"/>
  <c r="BG15" i="25"/>
  <c r="BG25" i="25"/>
  <c r="BG50" i="25"/>
  <c r="BG63" i="25"/>
  <c r="BG42" i="25"/>
  <c r="BG29" i="25"/>
  <c r="BG46" i="25"/>
  <c r="BG59" i="25"/>
  <c r="BG67" i="25"/>
  <c r="BG66" i="25"/>
  <c r="BG34" i="25"/>
  <c r="BG16" i="25"/>
  <c r="BG27" i="25"/>
  <c r="BG43" i="25"/>
  <c r="BG56" i="25"/>
  <c r="BG60" i="25"/>
  <c r="BG32" i="25"/>
  <c r="BG28" i="25"/>
  <c r="BG41" i="25"/>
  <c r="BG49" i="25"/>
  <c r="BG45" i="25"/>
  <c r="BG58" i="25"/>
  <c r="BG18" i="25"/>
  <c r="BG11" i="25"/>
  <c r="BG19" i="25"/>
  <c r="BG14" i="25"/>
  <c r="BG35" i="25"/>
  <c r="BG52" i="25"/>
  <c r="BG57" i="25"/>
  <c r="BG51" i="25"/>
  <c r="BG17" i="25"/>
  <c r="BG13" i="25"/>
  <c r="BG48" i="25"/>
  <c r="BG12" i="25"/>
  <c r="BG62" i="25"/>
  <c r="BG26" i="25"/>
  <c r="BG47" i="25"/>
  <c r="BG40" i="25"/>
  <c r="BG65" i="25"/>
  <c r="BG33" i="25"/>
  <c r="BG44" i="25"/>
  <c r="BG64" i="25"/>
  <c r="BG31" i="25"/>
  <c r="BG61" i="25"/>
  <c r="BG10" i="25"/>
  <c r="BG75" i="25"/>
  <c r="BG4" i="25"/>
  <c r="BH5" i="25"/>
  <c r="BG6" i="25"/>
  <c r="BA69" i="25"/>
  <c r="BA68" i="25"/>
  <c r="BA9" i="25"/>
  <c r="BA7" i="25"/>
  <c r="BH20" i="25" l="1"/>
  <c r="BH21" i="25"/>
  <c r="BH22" i="25"/>
  <c r="BH23" i="25"/>
  <c r="BH36" i="25"/>
  <c r="BH37" i="25"/>
  <c r="BH53" i="25"/>
  <c r="BH54" i="25"/>
  <c r="BH38" i="25"/>
  <c r="BH30" i="25"/>
  <c r="BH64" i="25"/>
  <c r="BH24" i="25"/>
  <c r="BH15" i="25"/>
  <c r="BH45" i="25"/>
  <c r="BH62" i="25"/>
  <c r="BH55" i="25"/>
  <c r="BH33" i="25"/>
  <c r="BH29" i="25"/>
  <c r="BH46" i="25"/>
  <c r="BH11" i="25"/>
  <c r="BH25" i="25"/>
  <c r="BH16" i="25"/>
  <c r="BH42" i="25"/>
  <c r="BH39" i="25"/>
  <c r="BH63" i="25"/>
  <c r="BH59" i="25"/>
  <c r="BH50" i="25"/>
  <c r="BH67" i="25"/>
  <c r="BH18" i="25"/>
  <c r="BH12" i="25"/>
  <c r="BH43" i="25"/>
  <c r="BH41" i="25"/>
  <c r="BH66" i="25"/>
  <c r="BH27" i="25"/>
  <c r="BH60" i="25"/>
  <c r="BH19" i="25"/>
  <c r="BH56" i="25"/>
  <c r="BH32" i="25"/>
  <c r="BH28" i="25"/>
  <c r="BH51" i="25"/>
  <c r="BH52" i="25"/>
  <c r="BH44" i="25"/>
  <c r="BH61" i="25"/>
  <c r="BH49" i="25"/>
  <c r="BH34" i="25"/>
  <c r="BH26" i="25"/>
  <c r="BH17" i="25"/>
  <c r="BH35" i="25"/>
  <c r="BH48" i="25"/>
  <c r="BH57" i="25"/>
  <c r="BH14" i="25"/>
  <c r="BH40" i="25"/>
  <c r="BH47" i="25"/>
  <c r="BH31" i="25"/>
  <c r="BH13" i="25"/>
  <c r="BH65" i="25"/>
  <c r="BH58" i="25"/>
  <c r="BH10" i="25"/>
  <c r="BH75" i="25"/>
  <c r="BH4" i="25"/>
  <c r="BI5" i="25"/>
  <c r="BH6" i="25"/>
  <c r="BB68" i="25"/>
  <c r="BB69" i="25"/>
  <c r="BB9" i="25"/>
  <c r="BB7" i="25"/>
  <c r="BI20" i="25" l="1"/>
  <c r="BI22" i="25"/>
  <c r="BI36" i="25"/>
  <c r="BI38" i="25"/>
  <c r="BI53" i="25"/>
  <c r="BI54" i="25"/>
  <c r="BI21" i="25"/>
  <c r="BI23" i="25"/>
  <c r="BI37" i="25"/>
  <c r="BI66" i="25"/>
  <c r="BI30" i="25"/>
  <c r="BI55" i="25"/>
  <c r="BI15" i="25"/>
  <c r="BI33" i="25"/>
  <c r="BI29" i="25"/>
  <c r="BI25" i="25"/>
  <c r="BI50" i="25"/>
  <c r="BI64" i="25"/>
  <c r="BI63" i="25"/>
  <c r="BI59" i="25"/>
  <c r="BI11" i="25"/>
  <c r="BI18" i="25"/>
  <c r="BI32" i="25"/>
  <c r="BI49" i="25"/>
  <c r="BI16" i="25"/>
  <c r="BI45" i="25"/>
  <c r="BI41" i="25"/>
  <c r="BI43" i="25"/>
  <c r="BI56" i="25"/>
  <c r="BI28" i="25"/>
  <c r="BI67" i="25"/>
  <c r="BI51" i="25"/>
  <c r="BI58" i="25"/>
  <c r="BI60" i="25"/>
  <c r="BI17" i="25"/>
  <c r="BI13" i="25"/>
  <c r="BI35" i="25"/>
  <c r="BI31" i="25"/>
  <c r="BI27" i="25"/>
  <c r="BI52" i="25"/>
  <c r="BI65" i="25"/>
  <c r="BI40" i="25"/>
  <c r="BI57" i="25"/>
  <c r="BI62" i="25"/>
  <c r="BI42" i="25"/>
  <c r="BI34" i="25"/>
  <c r="BI24" i="25"/>
  <c r="BI12" i="25"/>
  <c r="BI26" i="25"/>
  <c r="BI14" i="25"/>
  <c r="BI61" i="25"/>
  <c r="BI39" i="25"/>
  <c r="BI48" i="25"/>
  <c r="BI44" i="25"/>
  <c r="BI19" i="25"/>
  <c r="BI47" i="25"/>
  <c r="BI46" i="25"/>
  <c r="BI10" i="25"/>
  <c r="BI75" i="25"/>
  <c r="BI4" i="25"/>
  <c r="BJ5" i="25"/>
  <c r="BI6" i="25"/>
  <c r="BC69" i="25"/>
  <c r="BC68" i="25"/>
  <c r="BC7" i="25"/>
  <c r="BC9" i="25"/>
  <c r="BJ21" i="25" l="1"/>
  <c r="BJ23" i="25"/>
  <c r="BJ37" i="25"/>
  <c r="BJ20" i="25"/>
  <c r="BJ22" i="25"/>
  <c r="BJ36" i="25"/>
  <c r="BJ38" i="25"/>
  <c r="BJ54" i="25"/>
  <c r="BJ53" i="25"/>
  <c r="BJ55" i="25"/>
  <c r="BJ58" i="25"/>
  <c r="BJ64" i="25"/>
  <c r="BJ15" i="25"/>
  <c r="BJ33" i="25"/>
  <c r="BJ67" i="25"/>
  <c r="BJ29" i="25"/>
  <c r="BJ50" i="25"/>
  <c r="BJ63" i="25"/>
  <c r="BJ59" i="25"/>
  <c r="BJ11" i="25"/>
  <c r="BJ43" i="25"/>
  <c r="BJ66" i="25"/>
  <c r="BJ51" i="25"/>
  <c r="BJ46" i="25"/>
  <c r="BJ18" i="25"/>
  <c r="BJ28" i="25"/>
  <c r="BJ30" i="25"/>
  <c r="BJ25" i="25"/>
  <c r="BJ49" i="25"/>
  <c r="BJ56" i="25"/>
  <c r="BJ45" i="25"/>
  <c r="BJ47" i="25"/>
  <c r="BJ13" i="25"/>
  <c r="BJ31" i="25"/>
  <c r="BJ44" i="25"/>
  <c r="BJ65" i="25"/>
  <c r="BJ12" i="25"/>
  <c r="BJ60" i="25"/>
  <c r="BJ19" i="25"/>
  <c r="BJ14" i="25"/>
  <c r="BJ35" i="25"/>
  <c r="BJ26" i="25"/>
  <c r="BJ27" i="25"/>
  <c r="BJ40" i="25"/>
  <c r="BJ61" i="25"/>
  <c r="BJ16" i="25"/>
  <c r="BJ39" i="25"/>
  <c r="BJ32" i="25"/>
  <c r="BJ41" i="25"/>
  <c r="BJ17" i="25"/>
  <c r="BJ52" i="25"/>
  <c r="BJ24" i="25"/>
  <c r="BJ62" i="25"/>
  <c r="BJ34" i="25"/>
  <c r="BJ42" i="25"/>
  <c r="BJ48" i="25"/>
  <c r="BJ57" i="25"/>
  <c r="BJ10" i="25"/>
  <c r="BJ75" i="25"/>
  <c r="BJ4" i="25"/>
  <c r="BK5" i="25"/>
  <c r="BJ6" i="25"/>
  <c r="BD69" i="25"/>
  <c r="BD68" i="25"/>
  <c r="BD9" i="25"/>
  <c r="BD7" i="25"/>
  <c r="BK21" i="25" l="1"/>
  <c r="BK23" i="25"/>
  <c r="BK37" i="25"/>
  <c r="BK36" i="25"/>
  <c r="BK38" i="25"/>
  <c r="BK54" i="25"/>
  <c r="BK20" i="25"/>
  <c r="BK53" i="25"/>
  <c r="BK22" i="25"/>
  <c r="BK31" i="25"/>
  <c r="BK14" i="25"/>
  <c r="BK42" i="25"/>
  <c r="BK55" i="25"/>
  <c r="BK64" i="25"/>
  <c r="BK15" i="25"/>
  <c r="BK46" i="25"/>
  <c r="BK50" i="25"/>
  <c r="BK30" i="25"/>
  <c r="BK63" i="25"/>
  <c r="BK59" i="25"/>
  <c r="BK62" i="25"/>
  <c r="BK11" i="25"/>
  <c r="BK56" i="25"/>
  <c r="BK18" i="25"/>
  <c r="BK28" i="25"/>
  <c r="BK45" i="25"/>
  <c r="BK43" i="25"/>
  <c r="BK34" i="25"/>
  <c r="BK24" i="25"/>
  <c r="BK32" i="25"/>
  <c r="BK39" i="25"/>
  <c r="BK41" i="25"/>
  <c r="BK12" i="25"/>
  <c r="BK33" i="25"/>
  <c r="BK25" i="25"/>
  <c r="BK60" i="25"/>
  <c r="BK16" i="25"/>
  <c r="BK19" i="25"/>
  <c r="BK48" i="25"/>
  <c r="BK40" i="25"/>
  <c r="BK65" i="25"/>
  <c r="BK49" i="25"/>
  <c r="BK58" i="25"/>
  <c r="BK67" i="25"/>
  <c r="BK51" i="25"/>
  <c r="BK52" i="25"/>
  <c r="BK57" i="25"/>
  <c r="BK66" i="25"/>
  <c r="BK35" i="25"/>
  <c r="BK47" i="25"/>
  <c r="BK27" i="25"/>
  <c r="BK61" i="25"/>
  <c r="BK13" i="25"/>
  <c r="BK44" i="25"/>
  <c r="BK29" i="25"/>
  <c r="BK26" i="25"/>
  <c r="BK17" i="25"/>
  <c r="BK10" i="25"/>
  <c r="BK75" i="25"/>
  <c r="BK4" i="25"/>
  <c r="BL5" i="25"/>
  <c r="BK6" i="25"/>
  <c r="BE69" i="25"/>
  <c r="BE68" i="25"/>
  <c r="BE9" i="25"/>
  <c r="BE7" i="25"/>
  <c r="BL20" i="25" l="1"/>
  <c r="BL21" i="25"/>
  <c r="BL22" i="25"/>
  <c r="BL23" i="25"/>
  <c r="BL36" i="25"/>
  <c r="BL37" i="25"/>
  <c r="BL53" i="25"/>
  <c r="BL38" i="25"/>
  <c r="BL54" i="25"/>
  <c r="BL42" i="25"/>
  <c r="BL12" i="25"/>
  <c r="BL30" i="25"/>
  <c r="BL55" i="25"/>
  <c r="BL25" i="25"/>
  <c r="BL59" i="25"/>
  <c r="BL15" i="25"/>
  <c r="BL58" i="25"/>
  <c r="BL66" i="25"/>
  <c r="BL51" i="25"/>
  <c r="BL64" i="25"/>
  <c r="BL29" i="25"/>
  <c r="BL50" i="25"/>
  <c r="BL67" i="25"/>
  <c r="BL63" i="25"/>
  <c r="BL33" i="25"/>
  <c r="BL56" i="25"/>
  <c r="BL32" i="25"/>
  <c r="BL49" i="25"/>
  <c r="BL46" i="25"/>
  <c r="BL28" i="25"/>
  <c r="BL18" i="25"/>
  <c r="BL45" i="25"/>
  <c r="BL43" i="25"/>
  <c r="BL41" i="25"/>
  <c r="BL26" i="25"/>
  <c r="BL17" i="25"/>
  <c r="BL35" i="25"/>
  <c r="BL52" i="25"/>
  <c r="BL44" i="25"/>
  <c r="BL61" i="25"/>
  <c r="BL34" i="25"/>
  <c r="BL24" i="25"/>
  <c r="BL19" i="25"/>
  <c r="BL14" i="25"/>
  <c r="BL31" i="25"/>
  <c r="BL65" i="25"/>
  <c r="BL57" i="25"/>
  <c r="BL39" i="25"/>
  <c r="BL60" i="25"/>
  <c r="BL62" i="25"/>
  <c r="BL40" i="25"/>
  <c r="BL16" i="25"/>
  <c r="BL48" i="25"/>
  <c r="BL11" i="25"/>
  <c r="BL13" i="25"/>
  <c r="BL47" i="25"/>
  <c r="BL27" i="25"/>
  <c r="BL10" i="25"/>
  <c r="BL75" i="25"/>
  <c r="BL4" i="25"/>
  <c r="BM5" i="25"/>
  <c r="BL6" i="25"/>
  <c r="BF69" i="25"/>
  <c r="BF68" i="25"/>
  <c r="BF9" i="25"/>
  <c r="BF7" i="25"/>
  <c r="BM20" i="25" l="1"/>
  <c r="BM22" i="25"/>
  <c r="BM36" i="25"/>
  <c r="BM38" i="25"/>
  <c r="BM53" i="25"/>
  <c r="BM54" i="25"/>
  <c r="BM21" i="25"/>
  <c r="BM23" i="25"/>
  <c r="BM37" i="25"/>
  <c r="BM55" i="25"/>
  <c r="BM16" i="25"/>
  <c r="BM15" i="25"/>
  <c r="BM64" i="25"/>
  <c r="BM33" i="25"/>
  <c r="BM59" i="25"/>
  <c r="BM62" i="25"/>
  <c r="BM50" i="25"/>
  <c r="BM67" i="25"/>
  <c r="BM11" i="25"/>
  <c r="BM29" i="25"/>
  <c r="BM63" i="25"/>
  <c r="BM42" i="25"/>
  <c r="BM30" i="25"/>
  <c r="BM18" i="25"/>
  <c r="BM49" i="25"/>
  <c r="BM56" i="25"/>
  <c r="BM24" i="25"/>
  <c r="BM12" i="25"/>
  <c r="BM46" i="25"/>
  <c r="BM60" i="25"/>
  <c r="BM35" i="25"/>
  <c r="BM48" i="25"/>
  <c r="BM25" i="25"/>
  <c r="BM58" i="25"/>
  <c r="BM43" i="25"/>
  <c r="BM28" i="25"/>
  <c r="BM41" i="25"/>
  <c r="BM34" i="25"/>
  <c r="BM26" i="25"/>
  <c r="BM47" i="25"/>
  <c r="BM19" i="25"/>
  <c r="BM40" i="25"/>
  <c r="BM61" i="25"/>
  <c r="BM66" i="25"/>
  <c r="BM14" i="25"/>
  <c r="BM17" i="25"/>
  <c r="BM13" i="25"/>
  <c r="BM31" i="25"/>
  <c r="BM44" i="25"/>
  <c r="BM57" i="25"/>
  <c r="BM51" i="25"/>
  <c r="BM45" i="25"/>
  <c r="BM52" i="25"/>
  <c r="BM65" i="25"/>
  <c r="BM32" i="25"/>
  <c r="BM27" i="25"/>
  <c r="BM39" i="25"/>
  <c r="BM10" i="25"/>
  <c r="BM4" i="25"/>
  <c r="BM6" i="25"/>
  <c r="BM75" i="25"/>
  <c r="BG69" i="25"/>
  <c r="BG68" i="25"/>
  <c r="BG7" i="25"/>
  <c r="BG9" i="25"/>
  <c r="BH69" i="25" l="1"/>
  <c r="BH68" i="25"/>
  <c r="BH9" i="25"/>
  <c r="BH7" i="25"/>
  <c r="BI69" i="25" l="1"/>
  <c r="BI68" i="25"/>
  <c r="BI9" i="25"/>
  <c r="BI7" i="25"/>
  <c r="BJ69" i="25" l="1"/>
  <c r="BJ68" i="25"/>
  <c r="BJ9" i="25"/>
  <c r="BJ7" i="25"/>
  <c r="BK69" i="25" l="1"/>
  <c r="BK68" i="25"/>
  <c r="BK7" i="25"/>
  <c r="BK9" i="25"/>
  <c r="BL69" i="25" l="1"/>
  <c r="BL68" i="25"/>
  <c r="BL9" i="25"/>
  <c r="BL7" i="25"/>
  <c r="BM69" i="25" l="1"/>
  <c r="BM68" i="25"/>
  <c r="BM9" i="25"/>
  <c r="BM7"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<sst xmlns="http://schemas.openxmlformats.org/spreadsheetml/2006/main" count="665" uniqueCount="293">
  <si>
    <t xml:space="preserve">OC1A Examine the Structure &amp; Priorities of your Organisation   </t>
  </si>
  <si>
    <t xml:space="preserve">UC1B Learn about climate impacts affecting Scotland </t>
  </si>
  <si>
    <t>Planning &amp; Implementation</t>
  </si>
  <si>
    <t>Working Together</t>
  </si>
  <si>
    <t>Progress Level:</t>
  </si>
  <si>
    <t>OC1B Identify resources available for adaptation</t>
  </si>
  <si>
    <t>OC2A  Secure resources to plan and deliver adaptation</t>
  </si>
  <si>
    <t>OC2B  Engage with colleagues to identify adaptation opportunities and potential ‘champions’</t>
  </si>
  <si>
    <t>OC2C  Establish governance arrangements for adaptation</t>
  </si>
  <si>
    <t xml:space="preserve"> </t>
  </si>
  <si>
    <t xml:space="preserve">OC3A   Identify opportunities to include adaptation in plans, policies and procedures </t>
  </si>
  <si>
    <t xml:space="preserve">OC3B Motivate ‘champions’ and actively promote adaptation across the organisation  </t>
  </si>
  <si>
    <t xml:space="preserve">OC3C  Put governance arrangements for adaptation into operation </t>
  </si>
  <si>
    <t>OC4A   Mainstream adaptation into your organisation’s plans, policies and procedures</t>
  </si>
  <si>
    <t>OC4B  Develop a network of recognised adaptation ‘champions’</t>
  </si>
  <si>
    <t>OC4C   Review and update governance arrangements for adaptation</t>
  </si>
  <si>
    <t xml:space="preserve">UC1A Learn about climate trends and projections </t>
  </si>
  <si>
    <t>UC2A Develop understanding of climate risk and vulnerability</t>
  </si>
  <si>
    <t>UC2C Explore the impact of recent weather events on your organisation</t>
  </si>
  <si>
    <t>UC3C Undertake project-level risk assessment</t>
  </si>
  <si>
    <t>UC3D Identify knowledge gaps, seek expertise and foster links with research and innovation</t>
  </si>
  <si>
    <t>UC4A Mainstreaming of climate change risk assessment</t>
  </si>
  <si>
    <t>UC4B Accessible climate adaptation knowledge that is integrated into internal systems and procedures</t>
  </si>
  <si>
    <t>UC4C Actively engaged in sharing, learning, research and innovation</t>
  </si>
  <si>
    <t xml:space="preserve">PI1A Identify existing adaptation work within your organisation.  </t>
  </si>
  <si>
    <t xml:space="preserve">PI1B Demonstrate how your organisation contributes to Scotland’s work to adapt  </t>
  </si>
  <si>
    <t>PI2A Define strategic adaptation goals, outcomes and/or vision</t>
  </si>
  <si>
    <t>PI2C Develop an initial adaptation (strategy and) action plan</t>
  </si>
  <si>
    <t>PI2D Take action to deliver initial adaptation (measures, options, actions</t>
  </si>
  <si>
    <t xml:space="preserve">PI2B Identify a range of potential adaptation (measures, options, actions) </t>
  </si>
  <si>
    <t>PI3B Appraisal of adaptation options</t>
  </si>
  <si>
    <t>PI3C Develop a comprehensive adaptation strategy and action plan</t>
  </si>
  <si>
    <t>PI4A Adopt an ongoing adaptive management cycle for adaptation planning</t>
  </si>
  <si>
    <t>PI4B Taking action on adaptation is mainstreamed into your organisation’s (functions / services)</t>
  </si>
  <si>
    <t xml:space="preserve">PI4C Implement pathways for adaptation / transformational change </t>
  </si>
  <si>
    <t xml:space="preserve">WT1A Join and participate in relevant professional and/or adaptation networks </t>
  </si>
  <si>
    <t xml:space="preserve">WT1B Identify and research relevant external organisations and partnerships </t>
  </si>
  <si>
    <t xml:space="preserve">WT2A Make connections with external partners </t>
  </si>
  <si>
    <t xml:space="preserve">WT2B  Coordinate with partners to deliver initial actions </t>
  </si>
  <si>
    <t>WT2C Develop communication and engagement activities with partners</t>
  </si>
  <si>
    <t xml:space="preserve">WT3A Begin to formalise partnership working </t>
  </si>
  <si>
    <t xml:space="preserve">WT3B Engage a wide range of stakeholders </t>
  </si>
  <si>
    <t>WT3C  Implement further joint actions</t>
  </si>
  <si>
    <t xml:space="preserve">WT3D Join networks and link with peer organisations. </t>
  </si>
  <si>
    <t xml:space="preserve">WT4A  Further develop and maintain partnership working </t>
  </si>
  <si>
    <t xml:space="preserve">WT4B  Sustain engagement with partners and stakeholders   </t>
  </si>
  <si>
    <t xml:space="preserve">WT4C Expand a programme of joint actions  </t>
  </si>
  <si>
    <t xml:space="preserve">WT4D Take a lead in networks and peer organisations </t>
  </si>
  <si>
    <t>UC3B Undertake strategic climate change risk assessment</t>
  </si>
  <si>
    <t>Progress Level…</t>
  </si>
  <si>
    <t xml:space="preserve">Scotland Adapts: A Capability Framework for a Climate Ready Public Sector </t>
  </si>
  <si>
    <t>2. Intermediate</t>
  </si>
  <si>
    <t>3. Advanced</t>
  </si>
  <si>
    <t>Description of how capability is displayed by organisation at this stage:</t>
  </si>
  <si>
    <t>Organisational Culture &amp; Assets</t>
  </si>
  <si>
    <t xml:space="preserve">Understanding the Challenge </t>
  </si>
  <si>
    <t xml:space="preserve"> 1. Starting</t>
  </si>
  <si>
    <t>Your organisation is now prepared to work on adaptation. Leadership has put in place governance arrangements and committed suitable resources to progress with your initial adaptation plans. There is an emerging set of people in your organisation who can see opportunities to deliver adaptation – and may become adaptation ‘champions’.</t>
  </si>
  <si>
    <t xml:space="preserve">Your organisation now has governance arrangements in place to deliver adaptation. You are systematically identifying opportunities to include adaptation in plans, policies and procedures. These opportunities are being taken up by emerging adaptation ‘champions’ across your organisation. </t>
  </si>
  <si>
    <t xml:space="preserve">Your organisation delivers a broad range of action on adaptation, which is now being mainstreamed into many plans, policies and procedures. Your governance arrangements are kept up-to-date and are able to reflect changing demands as more people become involved. There is a supported network of ‘champions’ who continue to lead the way on adaptation. </t>
  </si>
  <si>
    <t xml:space="preserve">Your organisation is learning about climate change and its potential impacts in Scotland. You will have pulled together key information that is most relevant to your organisation – and this is being used to raise awareness and develop a common understanding of potential consequences.   </t>
  </si>
  <si>
    <t>Your organisation is building an understanding – and evidence – of potential climate impacts that are specific to your context and linked to strategic and operational priorities. By engaging internal stakeholders you are able to identify key functions that could be affected by climate change. Exploring recent weather events provides insight into climate-related vulnerabilities.</t>
  </si>
  <si>
    <t xml:space="preserve">Your organisation is building an evidence base for long-term climate impacts under a range of possible futures. This is used to inform climate change risk assessment - whether for strategic organisational risks, priority service areas or specific projects. You are now able to identify knowledge gaps and are working with others to address them. </t>
  </si>
  <si>
    <t xml:space="preserve">Your organisation is embedding knowledge on climate and adaptation into internal systems, enabling routine use by people in their day-to-day roles. This includes assessing climate risk within a wider risk management framework. You continue to learn and adjust to the climate adaptation challenge connecting with a wide range of partners to co-produce adaptation solutions. </t>
  </si>
  <si>
    <t xml:space="preserve">Your organisation is able to look at the big picture and see where it can make a contribution to a Climate Ready Scotland. You have recognised ways that you are already delivering adaptation actions – and have a plan for engaging key people from across your organisation. </t>
  </si>
  <si>
    <t xml:space="preserve">Your organisation has developed a clear vision of ‘climate ready’ and has defined adaptation outcomes that align with your organisation’s purpose.  You are considering an emerging set of potential adaptation actions and can pull these together into an action plan - while implementing early action practical actions. </t>
  </si>
  <si>
    <t>Your organisation has developed and is now implementing an adaptation strategy and action plan. This coordinates and integrates adaptation into relevant projects, policies and plans across your organisation and with partners. There is an appraisal of adaptation options that places them within a strategic context, aligned with your organisation’s adaptation goals/outcomes. This enables effective prioritisation and sequencing of adaptation measures.</t>
  </si>
  <si>
    <t xml:space="preserve">Your organisation is now taking a strategic approach to adaptation, which is becoming business-as-usual as it is mainstreamed into plans, policies and procedures. You are able to be flexible and allow for uncertainty, adopting an iterative adaptive management cycle and planning into the long-term, for example using adaptation pathways to manage climate risks. </t>
  </si>
  <si>
    <t>Your organisation is beginning to forge connections with others working on adaptation. You are becoming active in relevant networks to share learning and expertise. You are also identifying opportunities to consider adaptation in other groups, partnerships and forums.</t>
  </si>
  <si>
    <t xml:space="preserve">Your organisation is deepening its connection with partners on adaptation. You are taking opportunities to include adaptation in a range of your organisation’s external activities, including co-delivery of initial actions. Together you are emphasising the importance of collective action. </t>
  </si>
  <si>
    <t>Your organisation is working with partners on a regular basis to deliver a range of shared adaptation actions. Collaboration is supported by formalising partnership arrangements and you are actively seeking to involve diverse stakeholders in your adaptation planning. You are linking to wider networks to share ideas, experience and seek opportunities to collaborate.</t>
  </si>
  <si>
    <t xml:space="preserve">Your organisation is working in partnership to undertake a programme of action that achieves long-term adaptation outcomes. Partnership arrangements are maintained and refreshed so that they remain effective. You are now a leader on adaptation and supporting others to progress. </t>
  </si>
  <si>
    <t>UC1A Learn about Scotland's changing climate</t>
  </si>
  <si>
    <t>UC2B Consider how your organisation’s functions might be affected by climate change</t>
  </si>
  <si>
    <t>UC3A Explore future changes by developing scenarios and/or storylines for climate impacts</t>
  </si>
  <si>
    <t>UC4B Accessible climate adaptation knowledge  is integrated into internal systems and procedures</t>
  </si>
  <si>
    <t>UC4C Actively engage in sharing, learning, research and innovation</t>
  </si>
  <si>
    <t>PI1A Identify actions already delivering adaptation</t>
  </si>
  <si>
    <t>PI1B Consider how you contribute to Scotland's adaptation outcomes</t>
  </si>
  <si>
    <t>PI1C Identify key internal stakeholders for adaptation</t>
  </si>
  <si>
    <t>PI2A Define a vision and outcomes for adaptation</t>
  </si>
  <si>
    <t xml:space="preserve">PI2D Take action to deliver initial adaptation </t>
  </si>
  <si>
    <t>PI3A Develop a strategic change process for achieving adaptation outcomes</t>
  </si>
  <si>
    <t>PI3D Implement a programme of adaptation actions</t>
  </si>
  <si>
    <t>WT1A Join relevant professional and adaptation networks</t>
  </si>
  <si>
    <t xml:space="preserve">WT1B Identify relevant external organisations and partnerships </t>
  </si>
  <si>
    <t xml:space="preserve"> Understanding the Challenge</t>
  </si>
  <si>
    <t>Scotland Adapts: A Capability Framework for a Climate Ready Public Sector</t>
  </si>
  <si>
    <t>Project Planning Gantt Chart</t>
  </si>
  <si>
    <t>Project Start Date:</t>
  </si>
  <si>
    <t>Display Week:</t>
  </si>
  <si>
    <t>Task Description</t>
  </si>
  <si>
    <t>Type</t>
  </si>
  <si>
    <t>Start</t>
  </si>
  <si>
    <t>No. Days</t>
  </si>
  <si>
    <t>To add more data, Insert new rows ABOVE this one</t>
  </si>
  <si>
    <t>UNDERSTANDING THE CHALLENGE</t>
  </si>
  <si>
    <t>PLANNING &amp; IMPLEMENTATION</t>
  </si>
  <si>
    <t>CAPABILITY AREA:</t>
  </si>
  <si>
    <t>&lt;&lt; Return Home</t>
  </si>
  <si>
    <t>Relevant</t>
  </si>
  <si>
    <t>OC1A Consider how adaptation fits with your organisation and its objectives</t>
  </si>
  <si>
    <t xml:space="preserve">Summary Visual of Benchmarking Results across all Capabilities </t>
  </si>
  <si>
    <t>UC3A Develop (scenarios, storylines, narratives) for future climate change impacts and vulnerabilities</t>
  </si>
  <si>
    <t>UC2B Consider how your organisation’s (decisions / functions) might be affected by climate change</t>
  </si>
  <si>
    <t xml:space="preserve">PI3A Explore adaptation pathways / theory of change </t>
  </si>
  <si>
    <t>PI3D Implement a programme of adaptation (measures, options and actions</t>
  </si>
  <si>
    <t>4. Mature</t>
  </si>
  <si>
    <t>Resource Required</t>
  </si>
  <si>
    <t>Tasks Required</t>
  </si>
  <si>
    <t xml:space="preserve">How accurately does the description of an organisation at that maturity stage reflect your current organisational situation? Please provide an assessment on a scale of 0-3 where 0 indicates your organisation does not display or illustrate any of the traits or characteristics described in the summary box at all and 3 meaning that your organisation currently matches the description provided accurately.  </t>
  </si>
  <si>
    <t xml:space="preserve">Your organisation is able to communicate why adaptation matters by linking it to your strategic objectives. You have considered where adaptation fits in your organisation and identified key opportunities to begin your adaptation work – as well as what resources are available to support it. </t>
  </si>
  <si>
    <t>Score</t>
  </si>
  <si>
    <t>Start Date</t>
  </si>
  <si>
    <t>No. Days Required</t>
  </si>
  <si>
    <t>Are processes in place to undertake task?</t>
  </si>
  <si>
    <t>Is this task relevant for you?</t>
  </si>
  <si>
    <t>dd.mm.yy</t>
  </si>
  <si>
    <t>Other thoughts / comments for each individual task</t>
  </si>
  <si>
    <t>Other thoughts / comments regarding overall performance</t>
  </si>
  <si>
    <t>Quarterly</t>
  </si>
  <si>
    <t>Annually</t>
  </si>
  <si>
    <t>Task Code</t>
  </si>
  <si>
    <t>MATURITY STAGE: 2. INTERMEDIATE</t>
  </si>
  <si>
    <t>MATURITY STAGE: 3. ADVANCED</t>
  </si>
  <si>
    <t>Maturity Stage: 4. MATURE</t>
  </si>
  <si>
    <t>Maturity Stage: 1. STARTING</t>
  </si>
  <si>
    <t>OC4A</t>
  </si>
  <si>
    <t>OC4B</t>
  </si>
  <si>
    <t>OC4C</t>
  </si>
  <si>
    <t>OC3A</t>
  </si>
  <si>
    <t>OC3B</t>
  </si>
  <si>
    <t>OC3C</t>
  </si>
  <si>
    <t>OC2A</t>
  </si>
  <si>
    <t>OC2B</t>
  </si>
  <si>
    <t>OC2C</t>
  </si>
  <si>
    <t>OC1A</t>
  </si>
  <si>
    <t>OC1B</t>
  </si>
  <si>
    <t>Consider how adaptation fits with your organisation and its objectives</t>
  </si>
  <si>
    <t>Identify resources available for adaptation</t>
  </si>
  <si>
    <t>Secure resources to plan and deliver adaptation</t>
  </si>
  <si>
    <t>Engage with colleagues to identify adaptation opportunities and potential ‘champions’</t>
  </si>
  <si>
    <t>Establish governance arrangements for adaptation</t>
  </si>
  <si>
    <t xml:space="preserve">Identify opportunities to include adaptation in plans, policies and procedures </t>
  </si>
  <si>
    <t xml:space="preserve">Motivate ‘champions’ and actively promote adaptation across the organisation  </t>
  </si>
  <si>
    <t xml:space="preserve">Put governance arrangements for adaptation into operation </t>
  </si>
  <si>
    <t>Mainstream adaptation into your organisation’s plans, policies and procedures</t>
  </si>
  <si>
    <t>Develop a network of recognised adaptation ‘champions’</t>
  </si>
  <si>
    <t>Review and update governance arrangements for adaptation</t>
  </si>
  <si>
    <t xml:space="preserve"> How accurately does the description of an organisation at that maturity stage reflect your current organisational situation? Please provide an assessment on a scale of 0-3 where 0 indicates your organisation does not display or illustrate any of the traits or characteristics described in the summary box at all and 3 meaning that your organisation currently matches the description provided accurately.  </t>
  </si>
  <si>
    <t>Learn about Scotland's changing climate</t>
  </si>
  <si>
    <t>UC1A</t>
  </si>
  <si>
    <t>UC1B</t>
  </si>
  <si>
    <t>Learn about climate impacts affecting Scotland</t>
  </si>
  <si>
    <t>Develop understanding of climate risk and vulnerability</t>
  </si>
  <si>
    <t>Consider how your organisation’s functions might be affected by climate change</t>
  </si>
  <si>
    <t>Explore the impact of recent weather events on your organisation</t>
  </si>
  <si>
    <t>UC2A</t>
  </si>
  <si>
    <t>UC2B</t>
  </si>
  <si>
    <t>UC2C</t>
  </si>
  <si>
    <t>Explore future changes by developing scenarios and/or storylines for climate impacts</t>
  </si>
  <si>
    <t>Undertake strategic climate change risk assessment</t>
  </si>
  <si>
    <t>Undertake project-level risk assessment</t>
  </si>
  <si>
    <t>Identify knowledge gaps, seek expertise and foster links with research and innovation</t>
  </si>
  <si>
    <t>UC3A</t>
  </si>
  <si>
    <t>UC3B</t>
  </si>
  <si>
    <t>UC3C</t>
  </si>
  <si>
    <t>UC4C</t>
  </si>
  <si>
    <t>Mainstreaming of climate change risk assessment</t>
  </si>
  <si>
    <t>Accessible climate adaptation knowledge  is integrated into internal systems and procedures</t>
  </si>
  <si>
    <t>Actively engage in sharing, learning, research and innovation</t>
  </si>
  <si>
    <t>UC4A</t>
  </si>
  <si>
    <t>UC4B</t>
  </si>
  <si>
    <t>Identify actions already delivering adaptation</t>
  </si>
  <si>
    <t>Consider how you contribute to Scotland's adaptation outcomes</t>
  </si>
  <si>
    <t>PI1B</t>
  </si>
  <si>
    <t>PI1A</t>
  </si>
  <si>
    <t>PI1C</t>
  </si>
  <si>
    <t>Identify key internal stakeholders for adaptation</t>
  </si>
  <si>
    <t>Define a vision and outcomes for adaptation</t>
  </si>
  <si>
    <t xml:space="preserve">Identify a range of potential adaptation (measures, options, actions) </t>
  </si>
  <si>
    <t>PI2A</t>
  </si>
  <si>
    <t>PI2B</t>
  </si>
  <si>
    <t>PI2C</t>
  </si>
  <si>
    <t>PI2D</t>
  </si>
  <si>
    <t>Develop a strategic change process for achieving adaptation outcomes</t>
  </si>
  <si>
    <t>Develop a comprehensive adaptation strategy and action plan</t>
  </si>
  <si>
    <t>Implement a programme of adaptation actions</t>
  </si>
  <si>
    <t>PI3A</t>
  </si>
  <si>
    <t>PI3B</t>
  </si>
  <si>
    <t>PI3C</t>
  </si>
  <si>
    <t>PI4C</t>
  </si>
  <si>
    <t>Adopt an ongoing adaptive management cycle for adaptation planning</t>
  </si>
  <si>
    <t>Taking action on adaptation is mainstreamed into your organisation’s (functions / services)</t>
  </si>
  <si>
    <t xml:space="preserve">Implement pathways for adaptation / transformational change </t>
  </si>
  <si>
    <t>PI4A</t>
  </si>
  <si>
    <t>PI4B</t>
  </si>
  <si>
    <t>Your organisation should be able to take early practical action on adaptation by building upon existing projects or implementing no-regret / quick-wins. These help raise the profile of adaptation - building internal support and helping to spur more action</t>
  </si>
  <si>
    <t>Join relevant professional and adaptation networks</t>
  </si>
  <si>
    <t xml:space="preserve">Identify relevant external organisations and partnerships </t>
  </si>
  <si>
    <t xml:space="preserve">Make connections with external partners </t>
  </si>
  <si>
    <t xml:space="preserve">Coordinate with partners to deliver initial actions </t>
  </si>
  <si>
    <t>Develop communication and engagement activities with partners</t>
  </si>
  <si>
    <t xml:space="preserve">Begin to formalise partnership working </t>
  </si>
  <si>
    <t xml:space="preserve">Engage a wide range of stakeholders </t>
  </si>
  <si>
    <t>Implement further joint actions</t>
  </si>
  <si>
    <t xml:space="preserve">Join networks and link with peer organisations. </t>
  </si>
  <si>
    <t xml:space="preserve">Further develop and maintain partnership working </t>
  </si>
  <si>
    <t xml:space="preserve">Sustain engagement with partners and stakeholders   </t>
  </si>
  <si>
    <t xml:space="preserve">Expand a programme of joint actions  </t>
  </si>
  <si>
    <t xml:space="preserve">Take a lead in networks and peer organisations </t>
  </si>
  <si>
    <t>WT1A</t>
  </si>
  <si>
    <t>WT1B</t>
  </si>
  <si>
    <t>WT2A</t>
  </si>
  <si>
    <t>WT2B</t>
  </si>
  <si>
    <t>WT2C</t>
  </si>
  <si>
    <t>WT3A</t>
  </si>
  <si>
    <t>WT3B</t>
  </si>
  <si>
    <t>WT3C</t>
  </si>
  <si>
    <t>WT4C</t>
  </si>
  <si>
    <t>WT4A</t>
  </si>
  <si>
    <t>WT4B</t>
  </si>
  <si>
    <t>WT4D</t>
  </si>
  <si>
    <t>Sheet</t>
  </si>
  <si>
    <t>Measurement</t>
  </si>
  <si>
    <t>Measurement Score</t>
  </si>
  <si>
    <t>Period</t>
  </si>
  <si>
    <t>Organisation Name:</t>
  </si>
  <si>
    <t>Organisation Sector:</t>
  </si>
  <si>
    <t>Sector</t>
  </si>
  <si>
    <t>Reporting Period:</t>
  </si>
  <si>
    <t>Current Period:</t>
  </si>
  <si>
    <t>Visualisation Tab Colour</t>
  </si>
  <si>
    <t>WT3D</t>
  </si>
  <si>
    <t>PI3D</t>
  </si>
  <si>
    <t>UC3D</t>
  </si>
  <si>
    <t>City/Region:</t>
  </si>
  <si>
    <t>Step 1: Analyse Your Organisation</t>
  </si>
  <si>
    <t>Step 2: See Your Results Visualised</t>
  </si>
  <si>
    <t>Organisation Code:</t>
  </si>
  <si>
    <t>Evidence to justify progress</t>
  </si>
  <si>
    <t>Learning (what worked well and what could be better)</t>
  </si>
  <si>
    <t>Current Year:</t>
  </si>
  <si>
    <t>Year</t>
  </si>
  <si>
    <t>Code</t>
  </si>
  <si>
    <t>Current Period</t>
  </si>
  <si>
    <t>Bi-Annually</t>
  </si>
  <si>
    <t>H1 '21</t>
  </si>
  <si>
    <t>H2 '21</t>
  </si>
  <si>
    <t>H1 '22</t>
  </si>
  <si>
    <t>H2 '22</t>
  </si>
  <si>
    <t>H1 '23</t>
  </si>
  <si>
    <t>H2 '23</t>
  </si>
  <si>
    <t>H1 '24</t>
  </si>
  <si>
    <t>H2 '24</t>
  </si>
  <si>
    <t>H1 '20</t>
  </si>
  <si>
    <t>H2 '20</t>
  </si>
  <si>
    <t>Q1 '21</t>
  </si>
  <si>
    <t>Q2 '21</t>
  </si>
  <si>
    <t>Q3 '21</t>
  </si>
  <si>
    <t>Q4 '21</t>
  </si>
  <si>
    <t>Q1 '22</t>
  </si>
  <si>
    <t>Q2 '22</t>
  </si>
  <si>
    <t>Q3 '22</t>
  </si>
  <si>
    <t>Q4 '22</t>
  </si>
  <si>
    <t>Q1 '20</t>
  </si>
  <si>
    <t>Q2 '20</t>
  </si>
  <si>
    <t>Q3 '20</t>
  </si>
  <si>
    <t>Q4 '20</t>
  </si>
  <si>
    <t>ORGANISATIONAL CULTURE &amp; RESOURCES</t>
  </si>
  <si>
    <t>Yes</t>
  </si>
  <si>
    <t>OC4C Review and update governance arrangements for adaptation</t>
  </si>
  <si>
    <t>Notes on Starting Maturity Stage</t>
  </si>
  <si>
    <t>Notes on Intermediate Maturity Stage</t>
  </si>
  <si>
    <t>Notes on Advanced Maturity Stage</t>
  </si>
  <si>
    <t>Notes on Mature Maturity Stage</t>
  </si>
  <si>
    <t>Start Date (Optional)</t>
  </si>
  <si>
    <t>Resource Required (Optional)</t>
  </si>
  <si>
    <t>Tasks Required (Optional)</t>
  </si>
  <si>
    <t>No. Days Required (Optional)</t>
  </si>
  <si>
    <t>Notes on Intermediate Stage</t>
  </si>
  <si>
    <t>Notes on Advanced Stage</t>
  </si>
  <si>
    <t>Notes on Mature Stage</t>
  </si>
  <si>
    <t xml:space="preserve">Resource Required (Optional) </t>
  </si>
  <si>
    <t>Notes on Starting Stage</t>
  </si>
  <si>
    <t>Preliminary Questions - to complete BEFORE benchmarking</t>
  </si>
  <si>
    <t>The Benchmarking Tool</t>
  </si>
  <si>
    <t>There are four blue tabs (right) which look at the four different capabilities. You are asked to assess your organisation's progress for each capability against the four different maturity stages. For each maturity stage, you should:
- Read the description and state, on a score of 0 - 3, how accurately that description describes your organisation
- Provide overall feedback and capture any notes in relation to how well your organisation matches the maturity description, in the boxes to the right.
- Look at the individual tasks immediately below the that maturity level, and fill in the requested information.Firstly consider if the task is relevant for your organisation currently (yes/no). Secondly, if yes indicate if processes are place to undertake the task (yes/no/partly).  Yes implies your organisation has established processes and ongoing actions for this task, 'Partly' means some initial efforts have been taken towards the identified tasks but more work is required and 'No' indicates you have not yet started or considered this task. Further information on each task is available by hovering over that cell.
- Record evidence to justify your current activity against each task and any associated learnings and comments for each task in the text boxes to the right.</t>
  </si>
  <si>
    <t>The "Visualisation" tab is a summary visualisation of your previous resuts, to give an instant overview of how your organisation's progress across the four adaptation capabilities.</t>
  </si>
  <si>
    <t xml:space="preserve">The "Project Timeline" tab is a more detailed visualisation of how your organisation is progressing for the different tasks within each maturity level. Most of the information is automatically pulled through from the four capability tasks you have already filled in. In addition, you have the added option in column D to state whether a given task is high priority or low priority etc. This is not obligatory step and is only meant as a guide to support project planning. </t>
  </si>
  <si>
    <t>Step 3: Use Your Project Timeline (Optional)</t>
  </si>
  <si>
    <t>Step 4: See Your Results In The Tableau Dashboard</t>
  </si>
  <si>
    <t xml:space="preserve">Adaptation Scotland are creating a publicly accessible Tableau dashboard, which will:
- Visualise your results in an easy to understand manner and show progress over time
- Provide insights from other organisations of what worked well and what didn't
- Allow you to benchmark yourself against different organisations in your sector
- Give you access to case-studies from different organisations and sectors
- Although this dashboard will be publicly accessible, we will anonymise all organisational inputs, to refer to the "Organisation Code" in cell D8 instead of your "Organisation Name". Please help us, by referring only to your organisation code and not including other identifying features in the feedback in these forms.  In order for this dashboard to be developed, data is required from organisations. When you have completed your benchmarking assesment, submit these to Adaptation Scotland via email - AdaptationScotland@sniffer.org.uk.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</si>
</sst>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1" formatCode="_-* #,##0_-;\-* #,##0_-;_-* &quot;-&quot;_-;_-@_-"/>
    <numFmt numFmtId="164" formatCode="mmmm\ yyyy"/>
    <numFmt numFmtId="165" formatCode="0.0%"/>
    <numFmt numFmtId="166" formatCode="[&gt;1]&quot;Complete&quot;;[&lt;1]&quot;Not Started Yet&quot;;&quot;Pending or Incomplete&quot;"/>
    <numFmt numFmtId="167" formatCode="d"/>
  </numFmts>
  <fonts count="64" x14ac:knownFonts="1">
    <font>
      <sz val="11"/>
      <color theme="1"/>
      <name val="Gill Sans MT"/>
      <family val="2"/>
      <scheme val="minor"/>
    </font>
    <font>
      <sz val="11"/>
      <color theme="1"/>
      <name val="Gill Sans MT"/>
      <family val="2"/>
      <scheme val="minor"/>
    </font>
    <font>
      <sz val="12"/>
      <color theme="3"/>
      <name val="Gill Sans MT"/>
      <family val="2"/>
      <scheme val="minor"/>
    </font>
    <font>
      <sz val="11"/>
      <color theme="9" tint="-0.499984740745262"/>
      <name val="Gill Sans MT"/>
      <family val="2"/>
      <scheme val="minor"/>
    </font>
    <font>
      <sz val="11"/>
      <name val="Gill Sans MT"/>
      <family val="2"/>
      <scheme val="minor"/>
    </font>
    <font>
      <sz val="11"/>
      <color rgb="FF6C0000"/>
      <name val="Gill Sans MT"/>
      <family val="2"/>
      <scheme val="minor"/>
    </font>
    <font>
      <sz val="36"/>
      <color theme="3"/>
      <name val="Gill Sans MT"/>
      <family val="2"/>
      <scheme val="major"/>
    </font>
    <font>
      <sz val="16"/>
      <color theme="3"/>
      <name val="Gill Sans MT"/>
      <family val="2"/>
      <scheme val="major"/>
    </font>
    <font>
      <sz val="11"/>
      <color theme="3"/>
      <name val="Gill Sans MT"/>
      <family val="2"/>
      <scheme val="major"/>
    </font>
    <font>
      <sz val="11"/>
      <color theme="1" tint="4.9989318521683403E-2"/>
      <name val="Gill Sans MT"/>
      <family val="2"/>
      <scheme val="major"/>
    </font>
    <font>
      <sz val="11"/>
      <color theme="3"/>
      <name val="Gill Sans MT"/>
      <family val="2"/>
      <scheme val="minor"/>
    </font>
    <font>
      <sz val="11"/>
      <color theme="4" tint="-0.499984740745262"/>
      <name val="Gill Sans MT"/>
      <family val="2"/>
      <scheme val="minor"/>
    </font>
    <font>
      <b/>
      <sz val="30"/>
      <color theme="0"/>
      <name val="Gill Sans MT"/>
      <family val="2"/>
      <scheme val="major"/>
    </font>
    <font>
      <b/>
      <sz val="13"/>
      <color theme="0"/>
      <name val="Gill Sans MT"/>
      <family val="2"/>
      <scheme val="minor"/>
    </font>
    <font>
      <b/>
      <sz val="14"/>
      <color theme="4" tint="-0.24994659260841701"/>
      <name val="Gill Sans MT"/>
      <family val="2"/>
      <scheme val="minor"/>
    </font>
    <font>
      <b/>
      <sz val="14"/>
      <color theme="0"/>
      <name val="Gill Sans MT"/>
      <family val="2"/>
      <scheme val="minor"/>
    </font>
    <font>
      <b/>
      <sz val="18"/>
      <color rgb="FF008DA9"/>
      <name val="Gill Sans MT"/>
      <family val="2"/>
      <scheme val="minor"/>
    </font>
    <font>
      <sz val="11"/>
      <color theme="0"/>
      <name val="Gill Sans MT"/>
      <family val="2"/>
      <scheme val="minor"/>
    </font>
    <font>
      <b/>
      <sz val="11"/>
      <color theme="0"/>
      <name val="Gill Sans MT"/>
      <family val="2"/>
      <scheme val="minor"/>
    </font>
    <font>
      <sz val="14"/>
      <color theme="1"/>
      <name val="Gill Sans MT"/>
      <family val="2"/>
      <scheme val="minor"/>
    </font>
    <font>
      <b/>
      <sz val="26"/>
      <color theme="0"/>
      <name val="Gill Sans MT"/>
      <family val="2"/>
      <scheme val="major"/>
    </font>
    <font>
      <sz val="16"/>
      <color theme="0"/>
      <name val="Gill Sans MT"/>
      <family val="2"/>
      <scheme val="minor"/>
    </font>
    <font>
      <b/>
      <sz val="16"/>
      <color theme="0"/>
      <name val="Gill Sans MT"/>
      <family val="2"/>
      <scheme val="major"/>
    </font>
    <font>
      <sz val="11"/>
      <name val="Gill Sans MT"/>
      <family val="2"/>
      <scheme val="major"/>
    </font>
    <font>
      <sz val="7"/>
      <color theme="1"/>
      <name val="Gill Sans MT"/>
      <family val="2"/>
      <scheme val="minor"/>
    </font>
    <font>
      <sz val="7"/>
      <name val="Gill Sans MT"/>
      <family val="2"/>
      <scheme val="minor"/>
    </font>
    <font>
      <sz val="12"/>
      <name val="Gill Sans MT"/>
      <family val="2"/>
      <scheme val="major"/>
    </font>
    <font>
      <sz val="12"/>
      <name val="Gill Sans MT"/>
      <family val="2"/>
      <scheme val="minor"/>
    </font>
    <font>
      <sz val="12"/>
      <color theme="0"/>
      <name val="Gill Sans MT"/>
      <family val="2"/>
      <scheme val="major"/>
    </font>
    <font>
      <sz val="11"/>
      <color theme="0"/>
      <name val="Gill Sans MT"/>
      <family val="2"/>
      <scheme val="major"/>
    </font>
    <font>
      <b/>
      <sz val="18"/>
      <color rgb="FF008DA9"/>
      <name val="Webdings"/>
      <family val="1"/>
      <charset val="2"/>
    </font>
    <font>
      <sz val="14"/>
      <color theme="1" tint="0.249977111117893"/>
      <name val="Webdings"/>
      <family val="1"/>
      <charset val="2"/>
    </font>
    <font>
      <sz val="14"/>
      <color theme="0"/>
      <name val="Webdings"/>
      <family val="1"/>
      <charset val="2"/>
    </font>
    <font>
      <sz val="14"/>
      <color theme="1"/>
      <name val="Webdings"/>
      <family val="1"/>
      <charset val="2"/>
    </font>
    <font>
      <sz val="11"/>
      <color rgb="FFF8696B"/>
      <name val="Gill Sans MT"/>
      <family val="2"/>
      <scheme val="minor"/>
    </font>
    <font>
      <u/>
      <sz val="11"/>
      <color theme="10"/>
      <name val="Gill Sans MT"/>
      <family val="2"/>
      <scheme val="minor"/>
    </font>
    <font>
      <sz val="11"/>
      <color rgb="FF002060"/>
      <name val="Gill Sans MT"/>
      <family val="2"/>
      <scheme val="minor"/>
    </font>
    <font>
      <b/>
      <sz val="11"/>
      <color theme="1"/>
      <name val="Gill Sans MT"/>
      <family val="2"/>
      <scheme val="minor"/>
    </font>
    <font>
      <b/>
      <sz val="22"/>
      <color theme="1" tint="0.34998626667073579"/>
      <name val="Gill Sans MT"/>
      <family val="2"/>
      <scheme val="major"/>
    </font>
    <font>
      <sz val="10"/>
      <name val="Gill Sans MT"/>
      <family val="2"/>
      <scheme val="minor"/>
    </font>
    <font>
      <sz val="16"/>
      <color theme="1"/>
      <name val="Gill Sans MT"/>
      <family val="2"/>
      <scheme val="minor"/>
    </font>
    <font>
      <sz val="10"/>
      <color theme="0"/>
      <name val="Gill Sans MT"/>
      <family val="2"/>
      <scheme val="minor"/>
    </font>
    <font>
      <b/>
      <sz val="10"/>
      <color theme="0"/>
      <name val="Gill Sans MT"/>
      <family val="2"/>
      <scheme val="minor"/>
    </font>
    <font>
      <sz val="28"/>
      <color theme="0"/>
      <name val="Gill Sans MT"/>
      <family val="2"/>
      <scheme val="major"/>
    </font>
    <font>
      <sz val="16"/>
      <color theme="0"/>
      <name val="Gill Sans MT"/>
      <family val="2"/>
      <scheme val="major"/>
    </font>
    <font>
      <b/>
      <sz val="1"/>
      <color theme="3" tint="0.59999389629810485"/>
      <name val="Gill Sans MT"/>
      <family val="2"/>
      <scheme val="minor"/>
    </font>
    <font>
      <sz val="28"/>
      <color theme="0"/>
      <name val="Gill Sans MT"/>
      <family val="2"/>
      <scheme val="minor"/>
    </font>
    <font>
      <sz val="18"/>
      <color theme="0"/>
      <name val="Gill Sans MT"/>
      <family val="2"/>
      <scheme val="minor"/>
    </font>
    <font>
      <sz val="10"/>
      <color theme="1"/>
      <name val="Gill Sans MT"/>
      <family val="2"/>
      <scheme val="minor"/>
    </font>
    <font>
      <sz val="10"/>
      <color theme="4" tint="-0.499984740745262"/>
      <name val="Gill Sans MT"/>
      <family val="2"/>
      <scheme val="minor"/>
    </font>
    <font>
      <sz val="22"/>
      <color theme="1" tint="0.34998626667073579"/>
      <name val="Gill Sans MT"/>
      <family val="2"/>
      <scheme val="major"/>
    </font>
    <font>
      <b/>
      <sz val="10"/>
      <color theme="3" tint="-0.24994659260841701"/>
      <name val="Gill Sans MT"/>
      <family val="2"/>
      <scheme val="minor"/>
    </font>
    <font>
      <b/>
      <sz val="16"/>
      <color theme="1"/>
      <name val="Gill Sans MT"/>
      <family val="2"/>
      <scheme val="minor"/>
    </font>
    <font>
      <sz val="14"/>
      <color theme="1" tint="0.14999847407452621"/>
      <name val="Webdings"/>
      <family val="1"/>
      <charset val="2"/>
    </font>
    <font>
      <b/>
      <sz val="18"/>
      <color rgb="FF008DA9"/>
      <name val="Gill Sans MT"/>
      <family val="2"/>
      <scheme val="major"/>
    </font>
    <font>
      <sz val="8"/>
      <name val="Gill Sans MT"/>
      <family val="2"/>
      <scheme val="minor"/>
    </font>
    <font>
      <sz val="26"/>
      <color theme="1"/>
      <name val="Gill Sans MT"/>
      <family val="2"/>
      <scheme val="minor"/>
    </font>
    <font>
      <sz val="18"/>
      <color theme="1"/>
      <name val="Gill Sans MT"/>
      <family val="2"/>
      <scheme val="minor"/>
    </font>
    <font>
      <sz val="11"/>
      <color rgb="FFFF0000"/>
      <name val="Gill Sans MT"/>
      <family val="2"/>
      <scheme val="minor"/>
    </font>
    <font>
      <sz val="11"/>
      <name val="Webdings"/>
      <family val="1"/>
      <charset val="2"/>
    </font>
    <font>
      <b/>
      <sz val="18"/>
      <color rgb="FFFFC000"/>
      <name val="Gill Sans MT"/>
      <family val="2"/>
      <scheme val="minor"/>
    </font>
    <font>
      <b/>
      <sz val="18"/>
      <color rgb="FFFFC000"/>
      <name val="Gill Sans MT"/>
      <family val="2"/>
      <scheme val="major"/>
    </font>
    <font>
      <sz val="11"/>
      <color rgb="FFFFC000"/>
      <name val="Gill Sans MT"/>
      <family val="2"/>
      <scheme val="minor"/>
    </font>
    <font>
      <sz val="11"/>
      <color theme="0" tint="-0.249977111117893"/>
      <name val="Gill Sans MT"/>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7" tint="0.39997558519241921"/>
        <bgColor indexed="65"/>
      </patternFill>
    </fill>
    <fill>
      <patternFill patternType="solid">
        <fgColor theme="0"/>
        <bgColor indexed="64"/>
      </patternFill>
    </fill>
    <fill>
      <patternFill patternType="solid">
        <fgColor theme="7" tint="0.39994506668294322"/>
        <bgColor indexed="64"/>
      </patternFill>
    </fill>
    <fill>
      <patternFill patternType="solid">
        <fgColor theme="4" tint="-0.24994659260841701"/>
        <bgColor indexed="64"/>
      </patternFill>
    </fill>
    <fill>
      <patternFill patternType="solid">
        <fgColor theme="4"/>
        <bgColor indexed="64"/>
      </patternFill>
    </fill>
    <fill>
      <patternFill patternType="solid">
        <fgColor theme="3" tint="0.59999389629810485"/>
        <bgColor indexed="64"/>
      </patternFill>
    </fill>
    <fill>
      <patternFill patternType="solid">
        <fgColor theme="3" tint="0.59996337778862885"/>
        <bgColor indexed="64"/>
      </patternFill>
    </fill>
    <fill>
      <patternFill patternType="solid">
        <fgColor rgb="FFB75B13"/>
        <bgColor indexed="64"/>
      </patternFill>
    </fill>
    <fill>
      <patternFill patternType="solid">
        <fgColor rgb="FF4B821C"/>
        <bgColor indexed="64"/>
      </patternFill>
    </fill>
    <fill>
      <patternFill patternType="solid">
        <fgColor rgb="FF601546"/>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theme="2"/>
        <bgColor indexed="64"/>
      </patternFill>
    </fill>
    <fill>
      <patternFill patternType="solid">
        <fgColor theme="3"/>
        <bgColor indexed="64"/>
      </patternFill>
    </fill>
    <fill>
      <patternFill patternType="solid">
        <fgColor theme="3" tint="-0.249977111117893"/>
        <bgColor indexed="64"/>
      </patternFill>
    </fill>
    <fill>
      <patternFill patternType="solid">
        <fgColor theme="7" tint="0.59999389629810485"/>
        <bgColor indexed="64"/>
      </patternFill>
    </fill>
    <fill>
      <patternFill patternType="solid">
        <fgColor rgb="FF0070C0"/>
        <bgColor indexed="64"/>
      </patternFill>
    </fill>
  </fills>
  <borders count="76">
    <border>
      <left/>
      <right/>
      <top/>
      <bottom/>
      <diagonal/>
    </border>
    <border>
      <left/>
      <right/>
      <top/>
      <bottom style="thick">
        <color theme="4" tint="-0.24994659260841701"/>
      </bottom>
      <diagonal/>
    </border>
    <border>
      <left style="thick">
        <color theme="4" tint="-0.24994659260841701"/>
      </left>
      <right/>
      <top style="thick">
        <color theme="4" tint="-0.24994659260841701"/>
      </top>
      <bottom/>
      <diagonal/>
    </border>
    <border>
      <left style="thick">
        <color theme="4" tint="-0.24994659260841701"/>
      </left>
      <right/>
      <top/>
      <bottom/>
      <diagonal/>
    </border>
    <border>
      <left style="medium">
        <color theme="3" tint="0.59996337778862885"/>
      </left>
      <right/>
      <top style="medium">
        <color theme="3" tint="0.59996337778862885"/>
      </top>
      <bottom/>
      <diagonal/>
    </border>
    <border>
      <left/>
      <right/>
      <top style="medium">
        <color theme="3" tint="0.59996337778862885"/>
      </top>
      <bottom/>
      <diagonal/>
    </border>
    <border>
      <left/>
      <right/>
      <top/>
      <bottom style="medium">
        <color theme="3" tint="0.59996337778862885"/>
      </bottom>
      <diagonal/>
    </border>
    <border>
      <left style="medium">
        <color theme="3" tint="0.59996337778862885"/>
      </left>
      <right/>
      <top/>
      <bottom/>
      <diagonal/>
    </border>
    <border>
      <left/>
      <right/>
      <top/>
      <bottom style="medium">
        <color theme="3" tint="0.39994506668294322"/>
      </bottom>
      <diagonal/>
    </border>
    <border>
      <left/>
      <right/>
      <top style="medium">
        <color theme="3" tint="0.39994506668294322"/>
      </top>
      <bottom/>
      <diagonal/>
    </border>
    <border>
      <left style="thin">
        <color theme="0"/>
      </left>
      <right style="thin">
        <color theme="0"/>
      </right>
      <top style="thin">
        <color theme="0"/>
      </top>
      <bottom style="thin">
        <color theme="0"/>
      </bottom>
      <diagonal/>
    </border>
    <border>
      <left/>
      <right/>
      <top style="thin">
        <color theme="0"/>
      </top>
      <bottom/>
      <diagonal/>
    </border>
    <border>
      <left/>
      <right/>
      <top/>
      <bottom style="thin">
        <color theme="0"/>
      </bottom>
      <diagonal/>
    </border>
    <border>
      <left/>
      <right/>
      <top style="thin">
        <color theme="0"/>
      </top>
      <bottom style="medium">
        <color theme="3" tint="0.59996337778862885"/>
      </bottom>
      <diagonal/>
    </border>
    <border>
      <left style="thin">
        <color theme="0"/>
      </left>
      <right style="thin">
        <color theme="0"/>
      </right>
      <top style="thin">
        <color theme="0"/>
      </top>
      <bottom/>
      <diagonal/>
    </border>
    <border>
      <left style="thin">
        <color theme="0"/>
      </left>
      <right/>
      <top style="thin">
        <color theme="8" tint="0.39997558519241921"/>
      </top>
      <bottom/>
      <diagonal/>
    </border>
    <border>
      <left/>
      <right/>
      <top style="thin">
        <color theme="8" tint="0.39997558519241921"/>
      </top>
      <bottom/>
      <diagonal/>
    </border>
    <border>
      <left/>
      <right style="thin">
        <color theme="0" tint="-0.249977111117893"/>
      </right>
      <top/>
      <bottom/>
      <diagonal/>
    </border>
    <border>
      <left style="thin">
        <color theme="0" tint="-0.34998626667073579"/>
      </left>
      <right/>
      <top/>
      <bottom/>
      <diagonal/>
    </border>
    <border>
      <left/>
      <right style="thin">
        <color theme="0" tint="-0.34998626667073579"/>
      </right>
      <top/>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right/>
      <top/>
      <bottom style="medium">
        <color theme="0" tint="-0.14996795556505021"/>
      </bottom>
      <diagonal/>
    </border>
    <border>
      <left style="thin">
        <color theme="0" tint="-0.14993743705557422"/>
      </left>
      <right style="thin">
        <color theme="0" tint="-0.14993743705557422"/>
      </right>
      <top/>
      <bottom style="medium">
        <color theme="0" tint="-0.14996795556505021"/>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style="thin">
        <color theme="0"/>
      </bottom>
      <diagonal/>
    </border>
    <border>
      <left/>
      <right/>
      <top style="thick">
        <color theme="4" tint="0.79998168889431442"/>
      </top>
      <bottom style="thick">
        <color theme="4" tint="0.79998168889431442"/>
      </bottom>
      <diagonal/>
    </border>
    <border>
      <left/>
      <right/>
      <top/>
      <bottom style="thick">
        <color theme="4" tint="0.79998168889431442"/>
      </bottom>
      <diagonal/>
    </border>
    <border>
      <left/>
      <right/>
      <top style="thick">
        <color theme="4" tint="0.79995117038483843"/>
      </top>
      <bottom/>
      <diagonal/>
    </border>
    <border>
      <left/>
      <right/>
      <top style="thick">
        <color theme="4" tint="0.79998168889431442"/>
      </top>
      <bottom style="thick">
        <color theme="4" tint="0.79995117038483843"/>
      </bottom>
      <diagonal/>
    </border>
    <border>
      <left/>
      <right/>
      <top style="thick">
        <color theme="4" tint="0.79995117038483843"/>
      </top>
      <bottom style="thick">
        <color theme="4" tint="0.79995117038483843"/>
      </bottom>
      <diagonal/>
    </border>
    <border>
      <left style="thick">
        <color auto="1"/>
      </left>
      <right style="thick">
        <color auto="1"/>
      </right>
      <top style="thick">
        <color auto="1"/>
      </top>
      <bottom style="thick">
        <color theme="4" tint="0.79998168889431442"/>
      </bottom>
      <diagonal/>
    </border>
    <border>
      <left style="thick">
        <color auto="1"/>
      </left>
      <right style="thick">
        <color auto="1"/>
      </right>
      <top style="thin">
        <color indexed="64"/>
      </top>
      <bottom style="thick">
        <color theme="4" tint="0.79998168889431442"/>
      </bottom>
      <diagonal/>
    </border>
    <border>
      <left style="thick">
        <color auto="1"/>
      </left>
      <right style="thick">
        <color auto="1"/>
      </right>
      <top style="thick">
        <color theme="4" tint="0.79998168889431442"/>
      </top>
      <bottom style="thick">
        <color auto="1"/>
      </bottom>
      <diagonal/>
    </border>
    <border>
      <left style="thick">
        <color auto="1"/>
      </left>
      <right/>
      <top style="thick">
        <color auto="1"/>
      </top>
      <bottom style="thick">
        <color theme="4" tint="0.79995117038483843"/>
      </bottom>
      <diagonal/>
    </border>
    <border>
      <left/>
      <right/>
      <top style="thick">
        <color auto="1"/>
      </top>
      <bottom style="thick">
        <color theme="4" tint="0.79995117038483843"/>
      </bottom>
      <diagonal/>
    </border>
    <border>
      <left/>
      <right style="thick">
        <color auto="1"/>
      </right>
      <top style="thick">
        <color auto="1"/>
      </top>
      <bottom style="thick">
        <color theme="4" tint="0.79995117038483843"/>
      </bottom>
      <diagonal/>
    </border>
    <border>
      <left style="thick">
        <color auto="1"/>
      </left>
      <right/>
      <top style="thick">
        <color theme="4" tint="0.79995117038483843"/>
      </top>
      <bottom/>
      <diagonal/>
    </border>
    <border>
      <left/>
      <right style="thick">
        <color auto="1"/>
      </right>
      <top/>
      <bottom/>
      <diagonal/>
    </border>
    <border>
      <left style="thick">
        <color auto="1"/>
      </left>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thick">
        <color theme="4" tint="0.79998168889431442"/>
      </bottom>
      <diagonal/>
    </border>
    <border>
      <left/>
      <right/>
      <top style="thick">
        <color auto="1"/>
      </top>
      <bottom style="thick">
        <color theme="4" tint="0.79998168889431442"/>
      </bottom>
      <diagonal/>
    </border>
    <border>
      <left/>
      <right style="thick">
        <color auto="1"/>
      </right>
      <top style="thick">
        <color auto="1"/>
      </top>
      <bottom style="thick">
        <color theme="4" tint="0.79998168889431442"/>
      </bottom>
      <diagonal/>
    </border>
    <border>
      <left style="thick">
        <color auto="1"/>
      </left>
      <right/>
      <top style="thick">
        <color theme="4" tint="0.79998168889431442"/>
      </top>
      <bottom style="thick">
        <color theme="4" tint="0.79995117038483843"/>
      </bottom>
      <diagonal/>
    </border>
    <border>
      <left style="thick">
        <color auto="1"/>
      </left>
      <right/>
      <top style="thick">
        <color theme="4" tint="0.79995117038483843"/>
      </top>
      <bottom style="thick">
        <color theme="4" tint="0.79995117038483843"/>
      </bottom>
      <diagonal/>
    </border>
    <border>
      <left style="thick">
        <color auto="1"/>
      </left>
      <right/>
      <top style="thick">
        <color theme="4" tint="0.79995117038483843"/>
      </top>
      <bottom style="thick">
        <color auto="1"/>
      </bottom>
      <diagonal/>
    </border>
    <border>
      <left/>
      <right/>
      <top style="thick">
        <color theme="4" tint="0.79995117038483843"/>
      </top>
      <bottom style="thick">
        <color auto="1"/>
      </bottom>
      <diagonal/>
    </border>
    <border>
      <left style="thick">
        <color auto="1"/>
      </left>
      <right/>
      <top style="thick">
        <color theme="4" tint="0.79998168889431442"/>
      </top>
      <bottom style="thick">
        <color theme="4" tint="0.79998168889431442"/>
      </bottom>
      <diagonal/>
    </border>
    <border>
      <left style="thick">
        <color auto="1"/>
      </left>
      <right/>
      <top style="thick">
        <color theme="4" tint="0.79998168889431442"/>
      </top>
      <bottom style="thick">
        <color auto="1"/>
      </bottom>
      <diagonal/>
    </border>
    <border>
      <left/>
      <right/>
      <top style="thick">
        <color theme="4" tint="0.79998168889431442"/>
      </top>
      <bottom style="thick">
        <color auto="1"/>
      </bottom>
      <diagonal/>
    </border>
    <border>
      <left/>
      <right/>
      <top style="thick">
        <color auto="1"/>
      </top>
      <bottom/>
      <diagonal/>
    </border>
    <border>
      <left/>
      <right style="thick">
        <color auto="1"/>
      </right>
      <top style="thick">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ck">
        <color auto="1"/>
      </right>
      <top style="thick">
        <color theme="4" tint="0.79998168889431442"/>
      </top>
      <bottom style="thick">
        <color theme="4" tint="0.79998168889431442"/>
      </bottom>
      <diagonal/>
    </border>
    <border>
      <left/>
      <right style="thick">
        <color auto="1"/>
      </right>
      <top style="thick">
        <color theme="4" tint="0.79998168889431442"/>
      </top>
      <bottom style="thick">
        <color auto="1"/>
      </bottom>
      <diagonal/>
    </border>
    <border>
      <left/>
      <right style="thick">
        <color auto="1"/>
      </right>
      <top/>
      <bottom style="thick">
        <color theme="4"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3">
    <xf numFmtId="0" fontId="0" fillId="0" borderId="0">
      <alignment horizontal="left" wrapText="1" indent="1"/>
    </xf>
    <xf numFmtId="0" fontId="6" fillId="0" borderId="0" applyNumberFormat="0" applyFill="0" applyBorder="0" applyAlignment="0" applyProtection="0"/>
    <xf numFmtId="0" fontId="8" fillId="0" borderId="0" applyNumberFormat="0" applyFill="0" applyBorder="0" applyAlignment="0" applyProtection="0"/>
    <xf numFmtId="0" fontId="3" fillId="3" borderId="0" applyNumberFormat="0" applyBorder="0" applyAlignment="0" applyProtection="0"/>
    <xf numFmtId="0" fontId="7" fillId="0" borderId="0" applyNumberFormat="0" applyFill="0" applyAlignment="0" applyProtection="0"/>
    <xf numFmtId="0" fontId="9" fillId="5" borderId="0" applyBorder="0" applyProtection="0">
      <alignment horizontal="left" vertical="center" indent="1"/>
    </xf>
    <xf numFmtId="0" fontId="9" fillId="5" borderId="0" applyNumberFormat="0" applyBorder="0" applyProtection="0">
      <alignment horizontal="left" vertical="center"/>
    </xf>
    <xf numFmtId="0" fontId="1" fillId="0" borderId="0" applyNumberFormat="0" applyFill="0" applyAlignment="0" applyProtection="0"/>
    <xf numFmtId="0" fontId="5" fillId="0" borderId="0" applyNumberFormat="0" applyFill="0" applyBorder="0" applyAlignment="0" applyProtection="0"/>
    <xf numFmtId="40" fontId="1" fillId="0" borderId="0" applyFont="0" applyFill="0" applyBorder="0" applyProtection="0">
      <alignment horizontal="right"/>
    </xf>
    <xf numFmtId="165" fontId="1" fillId="0" borderId="0" applyFont="0" applyFill="0" applyBorder="0" applyProtection="0">
      <alignment horizontal="right"/>
    </xf>
    <xf numFmtId="164" fontId="8" fillId="4" borderId="0" applyFill="0" applyBorder="0">
      <alignment horizontal="right"/>
    </xf>
    <xf numFmtId="0" fontId="1" fillId="0" borderId="0"/>
    <xf numFmtId="0" fontId="11" fillId="6" borderId="0">
      <alignment horizontal="left" vertical="center" wrapText="1" indent="1"/>
    </xf>
    <xf numFmtId="0" fontId="12" fillId="6" borderId="0" applyNumberFormat="0" applyBorder="0" applyProtection="0">
      <alignment horizontal="left" vertical="top" indent="1"/>
    </xf>
    <xf numFmtId="0" fontId="13" fillId="6" borderId="0" applyNumberFormat="0" applyBorder="0" applyProtection="0">
      <alignment horizontal="right" vertical="center" indent="2"/>
    </xf>
    <xf numFmtId="0" fontId="2" fillId="4" borderId="1" applyNumberFormat="0" applyProtection="0">
      <alignment horizontal="left" vertical="center" wrapText="1" indent="1"/>
    </xf>
    <xf numFmtId="14" fontId="4" fillId="0" borderId="0" applyFont="0" applyFill="0" applyBorder="0" applyAlignment="0">
      <alignment vertical="center"/>
    </xf>
    <xf numFmtId="0" fontId="14" fillId="4" borderId="2" applyNumberFormat="0" applyProtection="0">
      <alignment horizontal="left" indent="1"/>
    </xf>
    <xf numFmtId="0" fontId="10" fillId="4" borderId="3" applyNumberFormat="0" applyProtection="0">
      <alignment horizontal="left" vertical="top" wrapText="1" indent="1"/>
    </xf>
    <xf numFmtId="0" fontId="15" fillId="6" borderId="0" applyNumberFormat="0" applyBorder="0" applyAlignment="0" applyProtection="0">
      <alignment horizontal="left" vertical="center" indent="1"/>
    </xf>
    <xf numFmtId="0" fontId="4" fillId="7" borderId="0" applyNumberFormat="0" applyFont="0" applyFill="0" applyBorder="0">
      <alignment horizontal="center" vertical="center" wrapText="1"/>
    </xf>
    <xf numFmtId="0" fontId="11" fillId="6" borderId="0" applyFill="0">
      <alignment horizontal="left" vertical="center" wrapText="1" indent="3"/>
    </xf>
    <xf numFmtId="14" fontId="4" fillId="0" borderId="0" applyFont="0" applyFill="0" applyBorder="0">
      <alignment horizontal="right" vertical="center" indent="1"/>
    </xf>
    <xf numFmtId="0" fontId="35" fillId="0" borderId="0" applyNumberFormat="0" applyFill="0" applyBorder="0" applyAlignment="0" applyProtection="0">
      <alignment horizontal="left" wrapText="1" indent="1"/>
    </xf>
    <xf numFmtId="41" fontId="1" fillId="0" borderId="0" applyFont="0" applyFill="0" applyBorder="0" applyAlignment="0" applyProtection="0"/>
    <xf numFmtId="0" fontId="38" fillId="0" borderId="0" applyNumberFormat="0" applyFill="0" applyBorder="0" applyAlignment="0" applyProtection="0"/>
    <xf numFmtId="0" fontId="19" fillId="0" borderId="0" applyNumberFormat="0" applyFill="0" applyProtection="0">
      <alignment vertical="top"/>
    </xf>
    <xf numFmtId="0" fontId="19" fillId="0" borderId="0" applyNumberFormat="0" applyFill="0" applyAlignment="0" applyProtection="0"/>
    <xf numFmtId="0" fontId="1" fillId="0" borderId="0" applyNumberFormat="0" applyFill="0" applyProtection="0">
      <alignment horizontal="right" vertical="center" indent="1"/>
    </xf>
    <xf numFmtId="14" fontId="1" fillId="0" borderId="0" applyFont="0" applyFill="0" applyBorder="0">
      <alignment horizontal="center" vertical="center"/>
    </xf>
    <xf numFmtId="9" fontId="1" fillId="0" borderId="0" applyFont="0" applyFill="0" applyBorder="0" applyProtection="0">
      <alignment horizontal="center" vertical="center"/>
    </xf>
    <xf numFmtId="37" fontId="1" fillId="0" borderId="0" applyFont="0" applyFill="0" applyBorder="0" applyProtection="0">
      <alignment horizontal="center" vertical="center"/>
    </xf>
  </cellStyleXfs>
  <cellXfs count="332">
    <xf numFmtId="0" fontId="0" fillId="0" borderId="0" xfId="0">
      <alignment horizontal="left" wrapText="1" indent="1"/>
    </xf>
    <xf numFmtId="0" fontId="11" fillId="8" borderId="0" xfId="13" applyFill="1">
      <alignment horizontal="left" vertical="center" wrapText="1" indent="1"/>
    </xf>
    <xf numFmtId="0" fontId="11" fillId="8" borderId="0" xfId="13" applyFill="1" applyBorder="1">
      <alignment horizontal="left" vertical="center" wrapText="1" indent="1"/>
    </xf>
    <xf numFmtId="0" fontId="13" fillId="8" borderId="0" xfId="15" applyFill="1" applyBorder="1">
      <alignment horizontal="right" vertical="center" indent="2"/>
    </xf>
    <xf numFmtId="0" fontId="11" fillId="8" borderId="4" xfId="13" applyFill="1" applyBorder="1">
      <alignment horizontal="left" vertical="center" wrapText="1" indent="1"/>
    </xf>
    <xf numFmtId="0" fontId="11" fillId="8" borderId="7" xfId="13" applyFill="1" applyBorder="1">
      <alignment horizontal="left" vertical="center" wrapText="1" indent="1"/>
    </xf>
    <xf numFmtId="0" fontId="8" fillId="8" borderId="0" xfId="2" applyFill="1" applyBorder="1" applyAlignment="1">
      <alignment horizontal="left" vertical="center" wrapText="1" indent="1"/>
    </xf>
    <xf numFmtId="0" fontId="12" fillId="8" borderId="0" xfId="14" applyFill="1" applyBorder="1" applyAlignment="1">
      <alignment vertical="top"/>
    </xf>
    <xf numFmtId="0" fontId="12" fillId="8" borderId="0" xfId="14" applyFill="1" applyAlignment="1">
      <alignment vertical="top"/>
    </xf>
    <xf numFmtId="0" fontId="17" fillId="8" borderId="0" xfId="13" applyFont="1" applyFill="1">
      <alignment horizontal="left" vertical="center" wrapText="1" indent="1"/>
    </xf>
    <xf numFmtId="0" fontId="11" fillId="9" borderId="0" xfId="13" applyFill="1">
      <alignment horizontal="left" vertical="center" wrapText="1" indent="1"/>
    </xf>
    <xf numFmtId="0" fontId="18" fillId="8" borderId="0" xfId="13" applyFont="1" applyFill="1">
      <alignment horizontal="left" vertical="center" wrapText="1" indent="1"/>
    </xf>
    <xf numFmtId="0" fontId="21" fillId="8" borderId="0" xfId="13" applyFont="1" applyFill="1" applyAlignment="1">
      <alignment horizontal="left" vertical="center" wrapText="1"/>
    </xf>
    <xf numFmtId="0" fontId="11" fillId="8" borderId="0" xfId="13" applyFill="1" applyAlignment="1">
      <alignment horizontal="left" vertical="center" wrapText="1"/>
    </xf>
    <xf numFmtId="0" fontId="4" fillId="4" borderId="0" xfId="13" applyFont="1" applyFill="1" applyBorder="1" applyAlignment="1">
      <alignment horizontal="left" vertical="center" wrapText="1"/>
    </xf>
    <xf numFmtId="0" fontId="23" fillId="4" borderId="0" xfId="14" applyFont="1" applyFill="1" applyBorder="1" applyAlignment="1">
      <alignment vertical="center" wrapText="1"/>
    </xf>
    <xf numFmtId="0" fontId="0" fillId="4" borderId="0" xfId="0" applyFont="1" applyFill="1" applyBorder="1" applyAlignment="1">
      <alignment horizontal="left" vertical="center" wrapText="1"/>
    </xf>
    <xf numFmtId="0" fontId="0" fillId="4" borderId="0" xfId="0" applyFont="1" applyFill="1" applyBorder="1" applyAlignment="1">
      <alignment horizontal="left" vertical="top" wrapText="1"/>
    </xf>
    <xf numFmtId="0" fontId="24" fillId="4" borderId="0" xfId="0" applyFont="1" applyFill="1" applyBorder="1" applyAlignment="1">
      <alignment horizontal="center" vertical="top" wrapText="1"/>
    </xf>
    <xf numFmtId="0" fontId="4" fillId="4" borderId="8" xfId="13" applyFont="1" applyFill="1" applyBorder="1" applyAlignment="1">
      <alignment horizontal="left" vertical="top" wrapText="1"/>
    </xf>
    <xf numFmtId="0" fontId="25" fillId="4" borderId="8" xfId="13" applyFont="1" applyFill="1" applyBorder="1" applyAlignment="1">
      <alignment horizontal="center" vertical="top" wrapText="1"/>
    </xf>
    <xf numFmtId="0" fontId="0" fillId="4" borderId="0" xfId="0" applyFont="1" applyFill="1" applyBorder="1" applyAlignment="1">
      <alignment horizontal="left" vertical="center" wrapText="1" indent="1"/>
    </xf>
    <xf numFmtId="0" fontId="11" fillId="4" borderId="0" xfId="13" applyFont="1" applyFill="1" applyBorder="1" applyAlignment="1">
      <alignment horizontal="left" vertical="top" wrapText="1" indent="1"/>
    </xf>
    <xf numFmtId="0" fontId="0" fillId="4" borderId="0" xfId="0" applyFont="1" applyFill="1" applyBorder="1" applyAlignment="1">
      <alignment horizontal="left" vertical="top" wrapText="1" indent="1"/>
    </xf>
    <xf numFmtId="0" fontId="11" fillId="4" borderId="10" xfId="13" applyFont="1" applyFill="1" applyBorder="1" applyAlignment="1">
      <alignment horizontal="left" vertical="top" wrapText="1" indent="1"/>
    </xf>
    <xf numFmtId="0" fontId="0" fillId="4" borderId="10" xfId="0" applyFont="1" applyFill="1" applyBorder="1" applyAlignment="1">
      <alignment horizontal="left" vertical="top" wrapText="1"/>
    </xf>
    <xf numFmtId="0" fontId="24" fillId="4" borderId="10" xfId="0" applyFont="1" applyFill="1" applyBorder="1" applyAlignment="1">
      <alignment horizontal="center" vertical="top" wrapText="1"/>
    </xf>
    <xf numFmtId="0" fontId="0" fillId="4" borderId="10" xfId="0" applyFont="1" applyFill="1" applyBorder="1" applyAlignment="1">
      <alignment horizontal="left" vertical="top" wrapText="1" indent="1"/>
    </xf>
    <xf numFmtId="0" fontId="17" fillId="4" borderId="0" xfId="0" applyFont="1" applyFill="1" applyBorder="1" applyAlignment="1">
      <alignment horizontal="left" vertical="center" wrapText="1"/>
    </xf>
    <xf numFmtId="0" fontId="17" fillId="4" borderId="0" xfId="13" applyFont="1" applyFill="1" applyBorder="1" applyAlignment="1">
      <alignment horizontal="left" vertical="top" wrapText="1"/>
    </xf>
    <xf numFmtId="0" fontId="17" fillId="4" borderId="0" xfId="0" applyFont="1" applyFill="1" applyBorder="1" applyAlignment="1">
      <alignment horizontal="left" vertical="top" wrapText="1"/>
    </xf>
    <xf numFmtId="0" fontId="17" fillId="4" borderId="10" xfId="0" applyFont="1" applyFill="1" applyBorder="1" applyAlignment="1">
      <alignment horizontal="left" vertical="top" wrapText="1"/>
    </xf>
    <xf numFmtId="0" fontId="29" fillId="4" borderId="0" xfId="14" applyFont="1" applyFill="1" applyBorder="1" applyAlignment="1">
      <alignment vertical="center" wrapText="1"/>
    </xf>
    <xf numFmtId="0" fontId="21" fillId="8" borderId="0" xfId="13" applyFont="1" applyFill="1" applyBorder="1" applyAlignment="1">
      <alignment horizontal="left" vertical="center" wrapText="1"/>
    </xf>
    <xf numFmtId="0" fontId="11" fillId="8" borderId="5" xfId="13" applyFill="1" applyBorder="1">
      <alignment horizontal="left" vertical="center" wrapText="1" indent="1"/>
    </xf>
    <xf numFmtId="0" fontId="31" fillId="4" borderId="0" xfId="0" applyFont="1" applyFill="1" applyBorder="1" applyAlignment="1">
      <alignment horizontal="left" vertical="center" wrapText="1"/>
    </xf>
    <xf numFmtId="0" fontId="31" fillId="4" borderId="0" xfId="0" applyFont="1" applyFill="1" applyBorder="1" applyAlignment="1">
      <alignment horizontal="center" vertical="center" wrapText="1"/>
    </xf>
    <xf numFmtId="0" fontId="32" fillId="4" borderId="0" xfId="0" applyFont="1" applyFill="1" applyBorder="1" applyAlignment="1">
      <alignment horizontal="left" vertical="center" wrapText="1"/>
    </xf>
    <xf numFmtId="0" fontId="33" fillId="4" borderId="0" xfId="0" applyFont="1" applyFill="1" applyBorder="1" applyAlignment="1">
      <alignment horizontal="left" vertical="center" wrapText="1"/>
    </xf>
    <xf numFmtId="0" fontId="33" fillId="4" borderId="6" xfId="0" applyFont="1" applyFill="1" applyBorder="1" applyAlignment="1">
      <alignment horizontal="center" vertical="center" wrapText="1"/>
    </xf>
    <xf numFmtId="0" fontId="18" fillId="8" borderId="0" xfId="13" applyFont="1" applyFill="1" applyBorder="1">
      <alignment horizontal="left" vertical="center" wrapText="1" indent="1"/>
    </xf>
    <xf numFmtId="0" fontId="0" fillId="0" borderId="0" xfId="0" applyAlignment="1">
      <alignment horizontal="left" wrapText="1" indent="1"/>
    </xf>
    <xf numFmtId="0" fontId="26" fillId="4" borderId="0" xfId="14" applyFont="1" applyFill="1" applyBorder="1" applyAlignment="1">
      <alignment horizontal="left" wrapText="1" indent="1"/>
    </xf>
    <xf numFmtId="0" fontId="28" fillId="4" borderId="0" xfId="14" applyFont="1" applyFill="1" applyBorder="1" applyAlignment="1">
      <alignment horizontal="left" wrapText="1"/>
    </xf>
    <xf numFmtId="0" fontId="27" fillId="4" borderId="0" xfId="13" applyFont="1" applyFill="1" applyBorder="1" applyAlignment="1">
      <alignment horizontal="left" wrapText="1"/>
    </xf>
    <xf numFmtId="0" fontId="0" fillId="4" borderId="16" xfId="0" applyFont="1" applyFill="1" applyBorder="1" applyAlignment="1">
      <alignment horizontal="left" vertical="center" wrapText="1" indent="1"/>
    </xf>
    <xf numFmtId="0" fontId="17" fillId="4" borderId="16" xfId="0" applyFont="1" applyFill="1" applyBorder="1" applyAlignment="1">
      <alignment horizontal="left" vertical="center" wrapText="1"/>
    </xf>
    <xf numFmtId="0" fontId="24" fillId="4" borderId="16" xfId="0" applyFont="1" applyFill="1" applyBorder="1" applyAlignment="1">
      <alignment horizontal="center" vertical="top" wrapText="1"/>
    </xf>
    <xf numFmtId="0" fontId="1" fillId="0" borderId="0" xfId="12"/>
    <xf numFmtId="0" fontId="19" fillId="0" borderId="0" xfId="27" applyAlignment="1"/>
    <xf numFmtId="0" fontId="39" fillId="0" borderId="0" xfId="12" applyFont="1"/>
    <xf numFmtId="0" fontId="40" fillId="0" borderId="0" xfId="12" applyFont="1"/>
    <xf numFmtId="167" fontId="41" fillId="13" borderId="18" xfId="12" applyNumberFormat="1" applyFont="1" applyFill="1" applyBorder="1" applyAlignment="1">
      <alignment horizontal="center" vertical="center"/>
    </xf>
    <xf numFmtId="167" fontId="41" fillId="13" borderId="0" xfId="12" applyNumberFormat="1" applyFont="1" applyFill="1" applyAlignment="1">
      <alignment horizontal="center" vertical="center"/>
    </xf>
    <xf numFmtId="167" fontId="41" fillId="13" borderId="18" xfId="12" applyNumberFormat="1" applyFont="1" applyFill="1" applyBorder="1" applyAlignment="1">
      <alignment horizontal="left" vertical="center"/>
    </xf>
    <xf numFmtId="0" fontId="1" fillId="13" borderId="0" xfId="12" applyFill="1"/>
    <xf numFmtId="0" fontId="0" fillId="0" borderId="20" xfId="12" applyFont="1" applyBorder="1" applyAlignment="1">
      <alignment horizontal="left" vertical="center" indent="1"/>
    </xf>
    <xf numFmtId="0" fontId="42" fillId="14" borderId="21" xfId="12" applyFont="1" applyFill="1" applyBorder="1" applyAlignment="1">
      <alignment horizontal="center" vertical="center" wrapText="1"/>
    </xf>
    <xf numFmtId="0" fontId="41" fillId="13" borderId="22" xfId="12" applyFont="1" applyFill="1" applyBorder="1" applyAlignment="1">
      <alignment horizontal="center" vertical="center" shrinkToFit="1"/>
    </xf>
    <xf numFmtId="0" fontId="1" fillId="0" borderId="0" xfId="12" applyAlignment="1">
      <alignment horizontal="left" wrapText="1" indent="2"/>
    </xf>
    <xf numFmtId="9" fontId="0" fillId="0" borderId="0" xfId="31" applyFont="1">
      <alignment horizontal="center" vertical="center"/>
    </xf>
    <xf numFmtId="14" fontId="0" fillId="0" borderId="0" xfId="30" applyFont="1">
      <alignment horizontal="center" vertical="center"/>
    </xf>
    <xf numFmtId="37" fontId="0" fillId="0" borderId="0" xfId="32" applyFont="1">
      <alignment horizontal="center" vertical="center"/>
    </xf>
    <xf numFmtId="0" fontId="1" fillId="0" borderId="23" xfId="12" applyBorder="1" applyAlignment="1">
      <alignment vertical="center"/>
    </xf>
    <xf numFmtId="0" fontId="37" fillId="15" borderId="0" xfId="12" applyFont="1" applyFill="1" applyAlignment="1">
      <alignment horizontal="left" wrapText="1" indent="1"/>
    </xf>
    <xf numFmtId="0" fontId="1" fillId="15" borderId="0" xfId="12" applyFill="1" applyAlignment="1">
      <alignment horizontal="center" vertical="center"/>
    </xf>
    <xf numFmtId="14" fontId="0" fillId="15" borderId="0" xfId="30" applyFont="1" applyFill="1">
      <alignment horizontal="center" vertical="center"/>
    </xf>
    <xf numFmtId="37" fontId="0" fillId="15" borderId="0" xfId="32" applyFont="1" applyFill="1">
      <alignment horizontal="center" vertical="center"/>
    </xf>
    <xf numFmtId="0" fontId="4" fillId="0" borderId="0" xfId="12" applyFont="1" applyAlignment="1">
      <alignment horizontal="center" vertical="center"/>
    </xf>
    <xf numFmtId="0" fontId="1" fillId="0" borderId="24" xfId="12" applyBorder="1" applyAlignment="1">
      <alignment horizontal="center" vertical="center"/>
    </xf>
    <xf numFmtId="0" fontId="1" fillId="0" borderId="0" xfId="12" applyAlignment="1">
      <alignment vertical="center"/>
    </xf>
    <xf numFmtId="0" fontId="1" fillId="0" borderId="0" xfId="12" applyAlignment="1">
      <alignment horizontal="center" vertical="center"/>
    </xf>
    <xf numFmtId="0" fontId="1" fillId="0" borderId="0" xfId="12" applyAlignment="1">
      <alignment horizontal="left" wrapText="1" indent="3"/>
    </xf>
    <xf numFmtId="164" fontId="8" fillId="0" borderId="0" xfId="11" applyFill="1">
      <alignment horizontal="right"/>
    </xf>
    <xf numFmtId="41" fontId="0" fillId="0" borderId="0" xfId="25" applyFont="1" applyAlignment="1">
      <alignment horizontal="center" vertical="center"/>
    </xf>
    <xf numFmtId="0" fontId="1" fillId="2" borderId="0" xfId="12" applyFill="1"/>
    <xf numFmtId="0" fontId="1" fillId="2" borderId="0" xfId="12" applyFill="1" applyAlignment="1">
      <alignment horizontal="center"/>
    </xf>
    <xf numFmtId="0" fontId="4" fillId="2" borderId="25" xfId="12" applyFont="1" applyFill="1" applyBorder="1" applyAlignment="1">
      <alignment horizontal="center" vertical="center"/>
    </xf>
    <xf numFmtId="0" fontId="1" fillId="2" borderId="26" xfId="12" applyFill="1" applyBorder="1" applyAlignment="1">
      <alignment horizontal="center" vertical="center"/>
    </xf>
    <xf numFmtId="0" fontId="1" fillId="0" borderId="0" xfId="12" applyAlignment="1">
      <alignment horizontal="center"/>
    </xf>
    <xf numFmtId="0" fontId="17" fillId="0" borderId="0" xfId="12" applyFont="1" applyAlignment="1">
      <alignment horizontal="center"/>
    </xf>
    <xf numFmtId="0" fontId="1" fillId="0" borderId="0" xfId="12" applyAlignment="1">
      <alignment horizontal="right" vertical="center"/>
    </xf>
    <xf numFmtId="0" fontId="17" fillId="10" borderId="0" xfId="13" applyFont="1" applyFill="1" applyAlignment="1">
      <alignment horizontal="left" vertical="center" wrapText="1"/>
    </xf>
    <xf numFmtId="0" fontId="11" fillId="10" borderId="0" xfId="13" applyFill="1" applyAlignment="1">
      <alignment horizontal="left" vertical="center" wrapText="1"/>
    </xf>
    <xf numFmtId="0" fontId="11" fillId="11" borderId="0" xfId="13" applyFill="1" applyAlignment="1">
      <alignment horizontal="left" vertical="center" wrapText="1"/>
    </xf>
    <xf numFmtId="0" fontId="17" fillId="12" borderId="0" xfId="13" applyFont="1" applyFill="1" applyAlignment="1">
      <alignment horizontal="left" vertical="center" wrapText="1"/>
    </xf>
    <xf numFmtId="0" fontId="11" fillId="12" borderId="0" xfId="13" applyFill="1" applyAlignment="1">
      <alignment horizontal="left" vertical="center" wrapText="1"/>
    </xf>
    <xf numFmtId="0" fontId="30" fillId="8" borderId="0" xfId="19" applyFont="1" applyFill="1" applyBorder="1" applyAlignment="1">
      <alignment horizontal="center" vertical="center" wrapText="1" readingOrder="1"/>
    </xf>
    <xf numFmtId="0" fontId="21" fillId="8" borderId="0" xfId="24" applyFont="1" applyFill="1" applyAlignment="1">
      <alignment vertical="center"/>
    </xf>
    <xf numFmtId="0" fontId="48" fillId="0" borderId="0" xfId="12" applyFont="1" applyAlignment="1">
      <alignment horizontal="left" wrapText="1"/>
    </xf>
    <xf numFmtId="0" fontId="1" fillId="0" borderId="0" xfId="12" applyFill="1" applyAlignment="1">
      <alignment vertical="center"/>
    </xf>
    <xf numFmtId="0" fontId="50" fillId="0" borderId="0" xfId="26" applyFont="1" applyAlignment="1">
      <alignment horizontal="left"/>
    </xf>
    <xf numFmtId="0" fontId="19" fillId="0" borderId="0" xfId="28" applyFont="1"/>
    <xf numFmtId="166" fontId="11" fillId="8" borderId="0" xfId="22" applyNumberFormat="1" applyFill="1" applyBorder="1">
      <alignment horizontal="left" vertical="center" wrapText="1" indent="3"/>
    </xf>
    <xf numFmtId="0" fontId="15" fillId="8" borderId="0" xfId="21" applyFont="1" applyFill="1" applyBorder="1">
      <alignment horizontal="center" vertical="center" wrapText="1"/>
    </xf>
    <xf numFmtId="0" fontId="11" fillId="8" borderId="0" xfId="13" applyFill="1" applyBorder="1" applyAlignment="1">
      <alignment vertical="center" wrapText="1"/>
    </xf>
    <xf numFmtId="0" fontId="47" fillId="8" borderId="0" xfId="13" applyFont="1" applyFill="1" applyBorder="1" applyAlignment="1">
      <alignment vertical="center" wrapText="1"/>
    </xf>
    <xf numFmtId="0" fontId="49" fillId="4" borderId="0" xfId="13" applyFont="1" applyFill="1" applyBorder="1" applyAlignment="1">
      <alignment horizontal="left" wrapText="1"/>
    </xf>
    <xf numFmtId="0" fontId="51" fillId="15" borderId="0" xfId="12" applyFont="1" applyFill="1" applyAlignment="1">
      <alignment horizontal="left" wrapText="1" indent="1"/>
    </xf>
    <xf numFmtId="0" fontId="0" fillId="0" borderId="0" xfId="12" applyFont="1" applyFill="1" applyAlignment="1">
      <alignment vertical="center"/>
    </xf>
    <xf numFmtId="0" fontId="14" fillId="8" borderId="0" xfId="18" applyFill="1" applyBorder="1" applyAlignment="1">
      <alignment horizontal="center" vertical="center"/>
    </xf>
    <xf numFmtId="0" fontId="10" fillId="8" borderId="0" xfId="19" applyFill="1" applyBorder="1" applyAlignment="1">
      <alignment horizontal="center" vertical="center" wrapText="1"/>
    </xf>
    <xf numFmtId="0" fontId="17" fillId="8" borderId="0" xfId="13" applyFont="1" applyFill="1" applyBorder="1" applyAlignment="1">
      <alignment horizontal="left" vertical="center" wrapText="1"/>
    </xf>
    <xf numFmtId="0" fontId="20" fillId="8" borderId="0" xfId="14" applyFont="1" applyFill="1" applyBorder="1" applyAlignment="1">
      <alignment horizontal="left" vertical="center" wrapText="1" indent="1"/>
    </xf>
    <xf numFmtId="0" fontId="26" fillId="2" borderId="8" xfId="14" applyFont="1" applyFill="1" applyBorder="1" applyAlignment="1">
      <alignment horizontal="left" wrapText="1" indent="1"/>
    </xf>
    <xf numFmtId="0" fontId="28" fillId="2" borderId="8" xfId="14" applyFont="1" applyFill="1" applyBorder="1" applyAlignment="1">
      <alignment horizontal="left" wrapText="1"/>
    </xf>
    <xf numFmtId="0" fontId="27" fillId="2" borderId="8" xfId="13" applyFont="1" applyFill="1" applyBorder="1" applyAlignment="1">
      <alignment horizontal="left" wrapText="1"/>
    </xf>
    <xf numFmtId="0" fontId="53" fillId="4" borderId="0" xfId="13" applyFont="1" applyFill="1" applyBorder="1" applyAlignment="1">
      <alignment horizontal="left" vertical="center" wrapText="1"/>
    </xf>
    <xf numFmtId="0" fontId="53" fillId="4" borderId="0" xfId="0" applyFont="1" applyFill="1" applyBorder="1" applyAlignment="1">
      <alignment horizontal="center" vertical="center" wrapText="1"/>
    </xf>
    <xf numFmtId="0" fontId="53" fillId="4" borderId="0" xfId="0" applyFont="1" applyFill="1" applyBorder="1" applyAlignment="1">
      <alignment horizontal="left" vertical="center" wrapText="1"/>
    </xf>
    <xf numFmtId="0" fontId="24" fillId="4" borderId="0" xfId="0" applyFont="1" applyFill="1" applyBorder="1" applyAlignment="1">
      <alignment horizontal="center" vertical="center" wrapText="1"/>
    </xf>
    <xf numFmtId="0" fontId="11" fillId="4" borderId="10" xfId="13" applyFont="1" applyFill="1" applyBorder="1" applyAlignment="1">
      <alignment horizontal="left" vertical="center" wrapText="1"/>
    </xf>
    <xf numFmtId="0" fontId="17" fillId="4" borderId="0" xfId="13" applyFont="1" applyFill="1" applyBorder="1" applyAlignment="1">
      <alignment horizontal="left" vertical="center" wrapText="1"/>
    </xf>
    <xf numFmtId="0" fontId="17" fillId="4" borderId="10" xfId="13" applyFont="1" applyFill="1" applyBorder="1" applyAlignment="1">
      <alignment horizontal="left" vertical="center" wrapText="1"/>
    </xf>
    <xf numFmtId="0" fontId="11" fillId="4" borderId="0" xfId="13" applyFont="1" applyFill="1" applyBorder="1" applyAlignment="1">
      <alignment horizontal="left" vertical="center" wrapText="1"/>
    </xf>
    <xf numFmtId="0" fontId="11" fillId="4" borderId="14" xfId="13" applyFont="1" applyFill="1" applyBorder="1" applyAlignment="1">
      <alignment horizontal="left" vertical="center" wrapText="1"/>
    </xf>
    <xf numFmtId="0" fontId="17" fillId="4" borderId="14" xfId="13" applyFont="1" applyFill="1" applyBorder="1" applyAlignment="1">
      <alignment horizontal="left" vertical="center" wrapText="1"/>
    </xf>
    <xf numFmtId="0" fontId="0" fillId="4" borderId="10" xfId="0" applyFont="1" applyFill="1" applyBorder="1" applyAlignment="1">
      <alignment horizontal="left" vertical="center" wrapText="1"/>
    </xf>
    <xf numFmtId="0" fontId="24" fillId="4" borderId="10" xfId="0" applyFont="1" applyFill="1" applyBorder="1" applyAlignment="1">
      <alignment horizontal="center" vertical="center" wrapText="1"/>
    </xf>
    <xf numFmtId="0" fontId="17" fillId="4" borderId="11" xfId="0" applyFont="1" applyFill="1" applyBorder="1" applyAlignment="1">
      <alignment horizontal="left" vertical="center" wrapText="1"/>
    </xf>
    <xf numFmtId="0" fontId="0" fillId="4" borderId="11" xfId="0" applyFont="1" applyFill="1" applyBorder="1" applyAlignment="1">
      <alignment horizontal="left" vertical="center" wrapText="1"/>
    </xf>
    <xf numFmtId="0" fontId="0" fillId="4" borderId="14" xfId="0" applyFont="1" applyFill="1" applyBorder="1" applyAlignment="1">
      <alignment horizontal="left" vertical="center" wrapText="1"/>
    </xf>
    <xf numFmtId="0" fontId="24" fillId="4" borderId="14" xfId="0" applyFont="1" applyFill="1" applyBorder="1" applyAlignment="1">
      <alignment horizontal="center" vertical="center" wrapText="1"/>
    </xf>
    <xf numFmtId="0" fontId="0" fillId="4" borderId="12" xfId="0" applyFont="1" applyFill="1" applyBorder="1" applyAlignment="1">
      <alignment horizontal="left" vertical="center" wrapText="1"/>
    </xf>
    <xf numFmtId="0" fontId="0" fillId="4" borderId="16" xfId="0" applyFont="1" applyFill="1" applyBorder="1" applyAlignment="1">
      <alignment horizontal="left" vertical="center" wrapText="1"/>
    </xf>
    <xf numFmtId="0" fontId="24" fillId="4" borderId="16" xfId="0" applyFont="1" applyFill="1" applyBorder="1" applyAlignment="1">
      <alignment horizontal="center" vertical="center" wrapText="1"/>
    </xf>
    <xf numFmtId="0" fontId="33" fillId="4" borderId="0" xfId="0" applyFont="1" applyFill="1" applyBorder="1" applyAlignment="1">
      <alignment horizontal="center" vertical="center" wrapText="1"/>
    </xf>
    <xf numFmtId="0" fontId="0" fillId="4" borderId="28" xfId="0" applyFont="1" applyFill="1" applyBorder="1" applyAlignment="1">
      <alignment horizontal="left" vertical="center" wrapText="1"/>
    </xf>
    <xf numFmtId="0" fontId="24" fillId="4" borderId="28" xfId="0" applyFont="1" applyFill="1" applyBorder="1" applyAlignment="1">
      <alignment horizontal="center" vertical="center" wrapText="1"/>
    </xf>
    <xf numFmtId="0" fontId="17" fillId="4" borderId="28" xfId="13"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4" xfId="0" applyFont="1" applyFill="1" applyBorder="1" applyAlignment="1">
      <alignment horizontal="left" vertical="center" wrapText="1"/>
    </xf>
    <xf numFmtId="0" fontId="1" fillId="0" borderId="0" xfId="12" applyFont="1" applyBorder="1" applyAlignment="1">
      <alignment horizontal="center"/>
    </xf>
    <xf numFmtId="0" fontId="1" fillId="0" borderId="0" xfId="12" applyBorder="1" applyAlignment="1">
      <alignment horizontal="center" vertical="center"/>
    </xf>
    <xf numFmtId="14" fontId="1" fillId="0" borderId="0" xfId="30" applyBorder="1" applyAlignment="1">
      <alignment vertical="center"/>
    </xf>
    <xf numFmtId="0" fontId="11" fillId="8" borderId="0" xfId="13" applyFill="1" applyAlignment="1">
      <alignment horizontal="center" vertical="center" wrapText="1"/>
    </xf>
    <xf numFmtId="0" fontId="21" fillId="8" borderId="0" xfId="13" applyFont="1" applyFill="1" applyAlignment="1">
      <alignment horizontal="center" vertical="center" wrapText="1"/>
    </xf>
    <xf numFmtId="0" fontId="17" fillId="8" borderId="0" xfId="13" applyFont="1" applyFill="1" applyAlignment="1">
      <alignment horizontal="left" vertical="center" wrapText="1"/>
    </xf>
    <xf numFmtId="0" fontId="17" fillId="4" borderId="28" xfId="0" applyFont="1" applyFill="1" applyBorder="1" applyAlignment="1">
      <alignment horizontal="left" vertical="top" wrapText="1"/>
    </xf>
    <xf numFmtId="0" fontId="24" fillId="4" borderId="28" xfId="0" applyFont="1" applyFill="1" applyBorder="1" applyAlignment="1">
      <alignment horizontal="center" vertical="top" wrapText="1"/>
    </xf>
    <xf numFmtId="0" fontId="1" fillId="0" borderId="0" xfId="12" applyAlignment="1" applyProtection="1">
      <alignment horizontal="center" vertical="center"/>
      <protection locked="0"/>
    </xf>
    <xf numFmtId="14" fontId="0" fillId="0" borderId="0" xfId="30" applyFont="1" applyProtection="1">
      <alignment horizontal="center" vertical="center"/>
      <protection locked="0"/>
    </xf>
    <xf numFmtId="37" fontId="0" fillId="0" borderId="0" xfId="32" applyFont="1" applyProtection="1">
      <alignment horizontal="center" vertical="center"/>
      <protection locked="0"/>
    </xf>
    <xf numFmtId="0" fontId="1" fillId="15" borderId="0" xfId="12" applyFill="1" applyAlignment="1" applyProtection="1">
      <alignment horizontal="center" vertical="center"/>
      <protection locked="0"/>
    </xf>
    <xf numFmtId="14" fontId="0" fillId="15" borderId="0" xfId="30" applyFont="1" applyFill="1" applyProtection="1">
      <alignment horizontal="center" vertical="center"/>
      <protection locked="0"/>
    </xf>
    <xf numFmtId="37" fontId="0" fillId="15" borderId="0" xfId="32" applyFont="1" applyFill="1" applyProtection="1">
      <alignment horizontal="center" vertical="center"/>
      <protection locked="0"/>
    </xf>
    <xf numFmtId="164" fontId="8" fillId="0" borderId="0" xfId="11" applyFill="1" applyProtection="1">
      <alignment horizontal="right"/>
      <protection locked="0"/>
    </xf>
    <xf numFmtId="41" fontId="0" fillId="0" borderId="0" xfId="25" applyFont="1" applyAlignment="1" applyProtection="1">
      <alignment horizontal="center" vertical="center"/>
      <protection locked="0"/>
    </xf>
    <xf numFmtId="0" fontId="11" fillId="8" borderId="0" xfId="13" applyFill="1" applyBorder="1" applyAlignment="1" applyProtection="1">
      <alignment horizontal="center" vertical="center" wrapText="1"/>
      <protection locked="0"/>
    </xf>
    <xf numFmtId="0" fontId="54" fillId="4" borderId="27" xfId="19" applyNumberFormat="1" applyFont="1" applyFill="1" applyBorder="1" applyAlignment="1" applyProtection="1">
      <alignment horizontal="center" vertical="center" readingOrder="1"/>
      <protection locked="0"/>
    </xf>
    <xf numFmtId="0" fontId="16" fillId="4" borderId="27" xfId="19" applyNumberFormat="1" applyFont="1" applyFill="1" applyBorder="1" applyAlignment="1" applyProtection="1">
      <alignment horizontal="center" vertical="center" readingOrder="1"/>
      <protection locked="0"/>
    </xf>
    <xf numFmtId="0" fontId="14" fillId="4" borderId="0" xfId="18" applyFill="1" applyBorder="1" applyAlignment="1">
      <alignment horizontal="center" vertical="center"/>
    </xf>
    <xf numFmtId="0" fontId="10" fillId="4" borderId="0" xfId="19" applyFill="1" applyBorder="1" applyAlignment="1">
      <alignment horizontal="center" vertical="top" wrapText="1"/>
    </xf>
    <xf numFmtId="0" fontId="30" fillId="4" borderId="0" xfId="19" applyFont="1" applyFill="1" applyBorder="1" applyAlignment="1">
      <alignment horizontal="center" vertical="center" wrapText="1" readingOrder="1"/>
    </xf>
    <xf numFmtId="0" fontId="22" fillId="8" borderId="0" xfId="14" applyFont="1" applyFill="1" applyBorder="1" applyAlignment="1">
      <alignment horizontal="left" vertical="center" indent="1"/>
    </xf>
    <xf numFmtId="0" fontId="22" fillId="8" borderId="0" xfId="14" applyFont="1" applyFill="1" applyAlignment="1">
      <alignment horizontal="left" vertical="center" indent="1"/>
    </xf>
    <xf numFmtId="0" fontId="20" fillId="8" borderId="0" xfId="14" applyFont="1" applyFill="1" applyAlignment="1">
      <alignment horizontal="left" vertical="center" wrapText="1" indent="1"/>
    </xf>
    <xf numFmtId="0" fontId="37" fillId="0" borderId="0" xfId="0" applyFont="1">
      <alignment horizontal="left" wrapText="1" indent="1"/>
    </xf>
    <xf numFmtId="0" fontId="48" fillId="4" borderId="30" xfId="12" applyNumberFormat="1" applyFont="1" applyFill="1" applyBorder="1" applyAlignment="1">
      <alignment horizontal="center" vertical="center" wrapText="1"/>
    </xf>
    <xf numFmtId="0" fontId="11" fillId="8" borderId="0" xfId="13" applyFill="1" applyBorder="1" applyAlignment="1">
      <alignment horizontal="left" vertical="center" indent="1"/>
    </xf>
    <xf numFmtId="0" fontId="48" fillId="4" borderId="29" xfId="12" applyNumberFormat="1" applyFont="1" applyFill="1" applyBorder="1" applyAlignment="1">
      <alignment horizontal="center" vertical="center" wrapText="1"/>
    </xf>
    <xf numFmtId="0" fontId="45" fillId="8" borderId="7" xfId="20" applyFont="1" applyFill="1" applyBorder="1" applyAlignment="1">
      <alignment horizontal="left" vertical="center" wrapText="1" indent="1"/>
    </xf>
    <xf numFmtId="0" fontId="15" fillId="17" borderId="34" xfId="21" applyFont="1" applyFill="1" applyBorder="1">
      <alignment horizontal="center" vertical="center" wrapText="1"/>
    </xf>
    <xf numFmtId="0" fontId="46" fillId="16" borderId="37" xfId="15" applyFont="1" applyFill="1" applyBorder="1" applyAlignment="1">
      <alignment vertical="center"/>
    </xf>
    <xf numFmtId="0" fontId="46" fillId="16" borderId="38" xfId="15" applyFont="1" applyFill="1" applyBorder="1" applyAlignment="1">
      <alignment vertical="center"/>
    </xf>
    <xf numFmtId="0" fontId="11" fillId="16" borderId="38" xfId="13" applyFill="1" applyBorder="1">
      <alignment horizontal="left" vertical="center" wrapText="1" indent="1"/>
    </xf>
    <xf numFmtId="0" fontId="11" fillId="16" borderId="39" xfId="13" applyFill="1" applyBorder="1">
      <alignment horizontal="left" vertical="center" wrapText="1" indent="1"/>
    </xf>
    <xf numFmtId="0" fontId="14" fillId="4" borderId="41" xfId="18" applyFill="1" applyBorder="1" applyAlignment="1">
      <alignment horizontal="center" vertical="center"/>
    </xf>
    <xf numFmtId="0" fontId="10" fillId="4" borderId="41" xfId="19" applyFill="1" applyBorder="1" applyAlignment="1">
      <alignment horizontal="center" vertical="top" wrapText="1"/>
    </xf>
    <xf numFmtId="0" fontId="30" fillId="4" borderId="41" xfId="19" applyFont="1" applyFill="1" applyBorder="1" applyAlignment="1">
      <alignment horizontal="center" vertical="center" wrapText="1" readingOrder="1"/>
    </xf>
    <xf numFmtId="0" fontId="2" fillId="4" borderId="43" xfId="19" applyFont="1" applyFill="1" applyBorder="1" applyAlignment="1">
      <alignment horizontal="left" vertical="center" wrapText="1"/>
    </xf>
    <xf numFmtId="0" fontId="54" fillId="4" borderId="44" xfId="19" applyNumberFormat="1" applyFont="1" applyFill="1" applyBorder="1" applyAlignment="1" applyProtection="1">
      <alignment horizontal="center" vertical="center" readingOrder="1"/>
      <protection locked="0"/>
    </xf>
    <xf numFmtId="0" fontId="16" fillId="4" borderId="44" xfId="19" applyNumberFormat="1" applyFont="1" applyFill="1" applyBorder="1" applyAlignment="1" applyProtection="1">
      <alignment horizontal="center" vertical="center" readingOrder="1"/>
      <protection locked="0"/>
    </xf>
    <xf numFmtId="0" fontId="30" fillId="4" borderId="44" xfId="19" applyFont="1" applyFill="1" applyBorder="1" applyAlignment="1">
      <alignment horizontal="center" vertical="center" wrapText="1" readingOrder="1"/>
    </xf>
    <xf numFmtId="0" fontId="30" fillId="4" borderId="45" xfId="19" applyFont="1" applyFill="1" applyBorder="1" applyAlignment="1">
      <alignment horizontal="center" vertical="center" wrapText="1" readingOrder="1"/>
    </xf>
    <xf numFmtId="0" fontId="15" fillId="17" borderId="46" xfId="21" applyFont="1" applyFill="1" applyBorder="1" applyAlignment="1">
      <alignment horizontal="center" vertical="center" wrapText="1"/>
    </xf>
    <xf numFmtId="0" fontId="15" fillId="17" borderId="47" xfId="21" applyFont="1" applyFill="1" applyBorder="1" applyAlignment="1">
      <alignment horizontal="center" vertical="center" wrapText="1"/>
    </xf>
    <xf numFmtId="0" fontId="15" fillId="17" borderId="47" xfId="21" applyFont="1" applyFill="1" applyBorder="1">
      <alignment horizontal="center" vertical="center" wrapText="1"/>
    </xf>
    <xf numFmtId="0" fontId="15" fillId="17" borderId="48" xfId="21" applyFont="1" applyFill="1" applyBorder="1">
      <alignment horizontal="center" vertical="center" wrapText="1"/>
    </xf>
    <xf numFmtId="0" fontId="48" fillId="0" borderId="49" xfId="12" applyFont="1" applyBorder="1" applyAlignment="1">
      <alignment horizontal="center" vertical="center" wrapText="1"/>
    </xf>
    <xf numFmtId="0" fontId="48" fillId="0" borderId="50" xfId="12" applyFont="1" applyBorder="1" applyAlignment="1">
      <alignment horizontal="center" vertical="center" wrapText="1"/>
    </xf>
    <xf numFmtId="0" fontId="48" fillId="0" borderId="51" xfId="12" applyFont="1" applyBorder="1" applyAlignment="1">
      <alignment horizontal="center" vertical="center" wrapText="1"/>
    </xf>
    <xf numFmtId="0" fontId="48" fillId="4" borderId="53" xfId="12" applyNumberFormat="1" applyFont="1" applyFill="1" applyBorder="1" applyAlignment="1">
      <alignment horizontal="center" vertical="center" wrapText="1"/>
    </xf>
    <xf numFmtId="0" fontId="48" fillId="4" borderId="54" xfId="12" applyNumberFormat="1" applyFont="1" applyFill="1" applyBorder="1" applyAlignment="1">
      <alignment horizontal="center" vertical="center" wrapText="1"/>
    </xf>
    <xf numFmtId="0" fontId="48" fillId="4" borderId="55" xfId="12" applyNumberFormat="1" applyFont="1" applyFill="1" applyBorder="1" applyAlignment="1">
      <alignment horizontal="center" vertical="center" wrapText="1"/>
    </xf>
    <xf numFmtId="0" fontId="15" fillId="17" borderId="56" xfId="21" applyFont="1" applyFill="1" applyBorder="1">
      <alignment horizontal="center" vertical="center" wrapText="1"/>
    </xf>
    <xf numFmtId="0" fontId="15" fillId="17" borderId="57" xfId="21" applyFont="1" applyFill="1" applyBorder="1">
      <alignment horizontal="center" vertical="center" wrapText="1"/>
    </xf>
    <xf numFmtId="0" fontId="14" fillId="4" borderId="40" xfId="18" applyFill="1" applyBorder="1" applyAlignment="1">
      <alignment vertical="center"/>
    </xf>
    <xf numFmtId="0" fontId="2" fillId="4" borderId="42" xfId="19" applyFont="1" applyFill="1" applyBorder="1" applyAlignment="1">
      <alignment vertical="center"/>
    </xf>
    <xf numFmtId="0" fontId="48" fillId="4" borderId="60" xfId="12" applyNumberFormat="1" applyFont="1" applyFill="1" applyBorder="1" applyAlignment="1">
      <alignment horizontal="center" vertical="center" wrapText="1"/>
    </xf>
    <xf numFmtId="0" fontId="48" fillId="4" borderId="61" xfId="12" applyNumberFormat="1" applyFont="1" applyFill="1" applyBorder="1" applyAlignment="1">
      <alignment horizontal="center" vertical="center" wrapText="1"/>
    </xf>
    <xf numFmtId="0" fontId="48" fillId="4" borderId="62" xfId="12" applyNumberFormat="1" applyFont="1" applyFill="1" applyBorder="1" applyAlignment="1">
      <alignment horizontal="center" vertical="center" wrapText="1"/>
    </xf>
    <xf numFmtId="0" fontId="10" fillId="4" borderId="0" xfId="19" applyFill="1" applyBorder="1" applyAlignment="1">
      <alignment horizontal="center" vertical="top" wrapText="1"/>
    </xf>
    <xf numFmtId="0" fontId="30" fillId="4" borderId="0" xfId="19" applyFont="1" applyFill="1" applyBorder="1" applyAlignment="1">
      <alignment horizontal="center" vertical="center" wrapText="1" readingOrder="1"/>
    </xf>
    <xf numFmtId="0" fontId="14" fillId="4" borderId="0" xfId="18" applyFill="1" applyBorder="1" applyAlignment="1">
      <alignment horizontal="center" vertical="center"/>
    </xf>
    <xf numFmtId="0" fontId="22" fillId="8" borderId="0" xfId="14" applyFont="1" applyFill="1" applyBorder="1" applyAlignment="1">
      <alignment horizontal="left" vertical="center" indent="1"/>
    </xf>
    <xf numFmtId="0" fontId="22" fillId="8" borderId="0" xfId="14" applyFont="1" applyFill="1" applyAlignment="1">
      <alignment horizontal="left" vertical="center" indent="1"/>
    </xf>
    <xf numFmtId="0" fontId="20" fillId="8" borderId="0" xfId="14" applyFont="1" applyFill="1" applyAlignment="1">
      <alignment horizontal="left" vertical="center" wrapText="1" indent="1"/>
    </xf>
    <xf numFmtId="0" fontId="48" fillId="4" borderId="29" xfId="12" applyNumberFormat="1" applyFont="1" applyFill="1" applyBorder="1" applyAlignment="1">
      <alignment horizontal="center" vertical="center" wrapText="1"/>
    </xf>
    <xf numFmtId="0" fontId="48" fillId="4" borderId="55" xfId="12" applyNumberFormat="1" applyFont="1" applyFill="1" applyBorder="1" applyAlignment="1">
      <alignment horizontal="center" vertical="center" wrapText="1"/>
    </xf>
    <xf numFmtId="0" fontId="15" fillId="17" borderId="47" xfId="21" applyFont="1" applyFill="1" applyBorder="1" applyAlignment="1">
      <alignment horizontal="center" vertical="center" wrapText="1"/>
    </xf>
    <xf numFmtId="0" fontId="43" fillId="10" borderId="0" xfId="14" applyFont="1" applyFill="1" applyAlignment="1">
      <alignment vertical="center"/>
    </xf>
    <xf numFmtId="0" fontId="11" fillId="10" borderId="0" xfId="13" applyFill="1" applyAlignment="1">
      <alignment horizontal="left" vertical="center"/>
    </xf>
    <xf numFmtId="0" fontId="17" fillId="11" borderId="0" xfId="13" applyFont="1" applyFill="1" applyAlignment="1">
      <alignment horizontal="left" vertical="center" wrapText="1"/>
    </xf>
    <xf numFmtId="0" fontId="43" fillId="11" borderId="0" xfId="14" applyFont="1" applyFill="1" applyAlignment="1">
      <alignment vertical="center"/>
    </xf>
    <xf numFmtId="0" fontId="11" fillId="11" borderId="0" xfId="13" applyFill="1" applyAlignment="1">
      <alignment horizontal="left" vertical="center"/>
    </xf>
    <xf numFmtId="0" fontId="43" fillId="12" borderId="0" xfId="14" applyFont="1" applyFill="1" applyAlignment="1">
      <alignment vertical="center"/>
    </xf>
    <xf numFmtId="0" fontId="11" fillId="12" borderId="0" xfId="13" applyFill="1" applyAlignment="1">
      <alignment horizontal="left" vertical="center"/>
    </xf>
    <xf numFmtId="0" fontId="0" fillId="0" borderId="0" xfId="0" applyAlignment="1">
      <alignment horizontal="left" indent="1"/>
    </xf>
    <xf numFmtId="0" fontId="0" fillId="0" borderId="0" xfId="0" applyAlignment="1">
      <alignment horizontal="left" vertical="top" indent="1"/>
    </xf>
    <xf numFmtId="14" fontId="0" fillId="0" borderId="0" xfId="0" applyNumberFormat="1" applyAlignment="1">
      <alignment horizontal="left" indent="1"/>
    </xf>
    <xf numFmtId="0" fontId="0" fillId="0" borderId="0" xfId="0" applyAlignment="1">
      <alignment horizontal="left"/>
    </xf>
    <xf numFmtId="0" fontId="0" fillId="0" borderId="0" xfId="0" quotePrefix="1" applyAlignment="1">
      <alignment horizontal="left" indent="1"/>
    </xf>
    <xf numFmtId="0" fontId="58" fillId="4" borderId="0" xfId="13" applyFont="1" applyFill="1" applyBorder="1" applyAlignment="1">
      <alignment horizontal="left" vertical="top" wrapText="1"/>
    </xf>
    <xf numFmtId="0" fontId="58" fillId="4" borderId="10" xfId="13" applyFont="1" applyFill="1" applyBorder="1" applyAlignment="1">
      <alignment horizontal="left" vertical="center" wrapText="1"/>
    </xf>
    <xf numFmtId="0" fontId="0" fillId="0" borderId="0" xfId="30" applyNumberFormat="1" applyFont="1" applyProtection="1">
      <alignment horizontal="center" vertical="center"/>
      <protection locked="0"/>
    </xf>
    <xf numFmtId="0" fontId="0" fillId="0" borderId="0" xfId="30" applyNumberFormat="1" applyFont="1">
      <alignment horizontal="center" vertical="center"/>
    </xf>
    <xf numFmtId="0" fontId="0" fillId="15" borderId="0" xfId="30" applyNumberFormat="1" applyFont="1" applyFill="1">
      <alignment horizontal="center" vertical="center"/>
    </xf>
    <xf numFmtId="0" fontId="0" fillId="15" borderId="0" xfId="30" applyNumberFormat="1" applyFont="1" applyFill="1" applyProtection="1">
      <alignment horizontal="center" vertical="center"/>
      <protection locked="0"/>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0" fontId="59" fillId="4" borderId="0" xfId="13" quotePrefix="1" applyFont="1" applyFill="1" applyBorder="1" applyAlignment="1">
      <alignment horizontal="left" vertical="center" wrapText="1"/>
    </xf>
    <xf numFmtId="0" fontId="17" fillId="0" borderId="0" xfId="0" applyFont="1" applyAlignment="1">
      <alignment horizontal="left" indent="1"/>
    </xf>
    <xf numFmtId="0" fontId="0" fillId="0" borderId="0" xfId="0" applyAlignment="1"/>
    <xf numFmtId="0" fontId="1" fillId="0" borderId="73" xfId="12" applyBorder="1" applyAlignment="1">
      <alignment horizontal="center" vertical="center"/>
    </xf>
    <xf numFmtId="0" fontId="0" fillId="8" borderId="71" xfId="0" applyFill="1" applyBorder="1" applyAlignment="1" applyProtection="1">
      <alignment horizontal="left" vertical="top" indent="1"/>
      <protection locked="0"/>
    </xf>
    <xf numFmtId="0" fontId="0" fillId="8" borderId="71" xfId="0" applyFill="1" applyBorder="1" applyAlignment="1" applyProtection="1">
      <alignment horizontal="right" indent="1"/>
      <protection locked="0"/>
    </xf>
    <xf numFmtId="0" fontId="48" fillId="4" borderId="29" xfId="12" applyNumberFormat="1" applyFont="1" applyFill="1" applyBorder="1" applyAlignment="1" applyProtection="1">
      <alignment horizontal="center" vertical="center" wrapText="1"/>
      <protection locked="0"/>
    </xf>
    <xf numFmtId="0" fontId="48" fillId="4" borderId="30" xfId="12" applyNumberFormat="1" applyFont="1" applyFill="1" applyBorder="1" applyAlignment="1" applyProtection="1">
      <alignment horizontal="center" vertical="center" wrapText="1"/>
      <protection locked="0"/>
    </xf>
    <xf numFmtId="0" fontId="48" fillId="4" borderId="55" xfId="12" applyNumberFormat="1" applyFont="1" applyFill="1" applyBorder="1" applyAlignment="1" applyProtection="1">
      <alignment horizontal="center" vertical="center" wrapText="1"/>
      <protection locked="0"/>
    </xf>
    <xf numFmtId="0" fontId="48" fillId="4" borderId="35" xfId="12" applyNumberFormat="1" applyFont="1" applyFill="1" applyBorder="1" applyAlignment="1" applyProtection="1">
      <alignment horizontal="center" vertical="center" wrapText="1"/>
      <protection locked="0"/>
    </xf>
    <xf numFmtId="0" fontId="48" fillId="4" borderId="36" xfId="12" applyNumberFormat="1" applyFont="1" applyFill="1" applyBorder="1" applyAlignment="1" applyProtection="1">
      <alignment horizontal="center" vertical="center" wrapText="1"/>
      <protection locked="0"/>
    </xf>
    <xf numFmtId="0" fontId="11" fillId="8" borderId="0" xfId="13" applyFill="1" applyProtection="1">
      <alignment horizontal="left" vertical="center" wrapText="1" indent="1"/>
    </xf>
    <xf numFmtId="0" fontId="48" fillId="4" borderId="36" xfId="12" applyNumberFormat="1" applyFont="1" applyFill="1" applyBorder="1" applyAlignment="1" applyProtection="1">
      <alignment horizontal="center" vertical="center"/>
      <protection locked="0"/>
    </xf>
    <xf numFmtId="0" fontId="1" fillId="0" borderId="72" xfId="12" applyBorder="1" applyAlignment="1" applyProtection="1">
      <alignment horizontal="center" vertical="center"/>
      <protection locked="0"/>
    </xf>
    <xf numFmtId="14" fontId="0" fillId="0" borderId="0" xfId="30" applyFont="1" applyProtection="1">
      <alignment horizontal="center" vertical="center"/>
    </xf>
    <xf numFmtId="0" fontId="0" fillId="0" borderId="0" xfId="30" applyNumberFormat="1" applyFont="1" applyProtection="1">
      <alignment horizontal="center" vertical="center"/>
    </xf>
    <xf numFmtId="0" fontId="0" fillId="0" borderId="20" xfId="12" applyFont="1" applyBorder="1" applyAlignment="1" applyProtection="1">
      <alignment horizontal="center" vertical="center" wrapText="1"/>
      <protection locked="0"/>
    </xf>
    <xf numFmtId="0" fontId="1" fillId="0" borderId="20" xfId="12" applyBorder="1" applyAlignment="1" applyProtection="1">
      <alignment horizontal="center" vertical="center" wrapText="1"/>
      <protection locked="0"/>
    </xf>
    <xf numFmtId="0" fontId="54" fillId="4" borderId="27" xfId="19" applyNumberFormat="1" applyFont="1" applyFill="1" applyBorder="1" applyAlignment="1" applyProtection="1">
      <alignment horizontal="center" vertical="center" readingOrder="1"/>
    </xf>
    <xf numFmtId="0" fontId="0" fillId="0" borderId="0" xfId="0" applyAlignment="1">
      <alignment vertical="top"/>
    </xf>
    <xf numFmtId="0" fontId="0" fillId="8" borderId="71" xfId="0" applyFill="1" applyBorder="1" applyAlignment="1" applyProtection="1">
      <alignment horizontal="center" vertical="top"/>
      <protection locked="0"/>
    </xf>
    <xf numFmtId="0" fontId="60" fillId="19" borderId="27" xfId="19" applyNumberFormat="1" applyFont="1" applyFill="1" applyBorder="1" applyAlignment="1" applyProtection="1">
      <alignment horizontal="center" vertical="center" readingOrder="1"/>
    </xf>
    <xf numFmtId="0" fontId="61" fillId="19" borderId="27" xfId="19" applyNumberFormat="1" applyFont="1" applyFill="1" applyBorder="1" applyAlignment="1" applyProtection="1">
      <alignment horizontal="center" vertical="center" readingOrder="1"/>
    </xf>
    <xf numFmtId="0" fontId="62" fillId="19" borderId="71" xfId="0" applyFont="1" applyFill="1" applyBorder="1" applyAlignment="1">
      <alignment vertical="top" wrapText="1"/>
    </xf>
    <xf numFmtId="0" fontId="61" fillId="19" borderId="58" xfId="19" applyNumberFormat="1" applyFont="1" applyFill="1" applyBorder="1" applyAlignment="1" applyProtection="1">
      <alignment horizontal="center" vertical="center" readingOrder="1"/>
    </xf>
    <xf numFmtId="0" fontId="61" fillId="19" borderId="59" xfId="19" applyNumberFormat="1" applyFont="1" applyFill="1" applyBorder="1" applyAlignment="1" applyProtection="1">
      <alignment horizontal="center" vertical="center" readingOrder="1"/>
    </xf>
    <xf numFmtId="0" fontId="54" fillId="4" borderId="58" xfId="19" applyNumberFormat="1" applyFont="1" applyFill="1" applyBorder="1" applyAlignment="1" applyProtection="1">
      <alignment horizontal="center" vertical="center" readingOrder="1"/>
    </xf>
    <xf numFmtId="0" fontId="54" fillId="4" borderId="59" xfId="19" applyNumberFormat="1" applyFont="1" applyFill="1" applyBorder="1" applyAlignment="1" applyProtection="1">
      <alignment horizontal="center" vertical="center" readingOrder="1"/>
    </xf>
    <xf numFmtId="0" fontId="48" fillId="4" borderId="55" xfId="12" applyNumberFormat="1" applyFont="1" applyFill="1" applyBorder="1" applyAlignment="1" applyProtection="1">
      <alignment horizontal="center" vertical="center" wrapText="1"/>
    </xf>
    <xf numFmtId="0" fontId="48" fillId="4" borderId="29" xfId="12" applyNumberFormat="1" applyFont="1" applyFill="1" applyBorder="1" applyAlignment="1" applyProtection="1">
      <alignment horizontal="center" vertical="center" wrapText="1"/>
    </xf>
    <xf numFmtId="0" fontId="63" fillId="4" borderId="10" xfId="13" applyFont="1" applyFill="1" applyBorder="1" applyAlignment="1">
      <alignment horizontal="left" vertical="center" wrapText="1"/>
    </xf>
    <xf numFmtId="0" fontId="11" fillId="8" borderId="0" xfId="13" applyFill="1" applyAlignment="1" applyProtection="1">
      <alignment horizontal="center" vertical="center" wrapText="1"/>
    </xf>
    <xf numFmtId="0" fontId="11" fillId="8" borderId="0" xfId="13" applyFill="1" applyBorder="1" applyAlignment="1" applyProtection="1">
      <alignment horizontal="center" vertical="center" wrapText="1"/>
    </xf>
    <xf numFmtId="0" fontId="11" fillId="8" borderId="0" xfId="13" applyFill="1" applyBorder="1" applyProtection="1">
      <alignment horizontal="left" vertical="center" wrapText="1" indent="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69" xfId="0" applyBorder="1" applyAlignment="1">
      <alignment horizontal="center" vertical="center" wrapText="1"/>
    </xf>
    <xf numFmtId="0" fontId="0" fillId="0" borderId="0" xfId="0" applyBorder="1" applyAlignment="1">
      <alignment horizontal="center" vertical="center" wrapText="1"/>
    </xf>
    <xf numFmtId="0" fontId="0" fillId="0" borderId="70" xfId="0" applyBorder="1" applyAlignment="1">
      <alignment horizontal="center" vertical="center" wrapText="1"/>
    </xf>
    <xf numFmtId="0" fontId="0" fillId="0" borderId="66" xfId="0"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0" fontId="57" fillId="18" borderId="0" xfId="0" applyFont="1" applyFill="1" applyAlignment="1">
      <alignment horizontal="center"/>
    </xf>
    <xf numFmtId="0" fontId="0" fillId="0" borderId="63" xfId="0" applyBorder="1" applyAlignment="1">
      <alignment horizontal="center" wrapText="1"/>
    </xf>
    <xf numFmtId="0" fontId="0" fillId="0" borderId="64" xfId="0" applyBorder="1" applyAlignment="1">
      <alignment horizontal="center" wrapText="1"/>
    </xf>
    <xf numFmtId="0" fontId="0" fillId="0" borderId="65" xfId="0" applyBorder="1" applyAlignment="1">
      <alignment horizontal="center" wrapText="1"/>
    </xf>
    <xf numFmtId="0" fontId="0" fillId="0" borderId="69" xfId="0" applyBorder="1" applyAlignment="1">
      <alignment horizontal="center" wrapText="1"/>
    </xf>
    <xf numFmtId="0" fontId="0" fillId="0" borderId="0" xfId="0" applyBorder="1" applyAlignment="1">
      <alignment horizontal="center" wrapText="1"/>
    </xf>
    <xf numFmtId="0" fontId="0" fillId="0" borderId="70" xfId="0" applyBorder="1" applyAlignment="1">
      <alignment horizontal="center" wrapText="1"/>
    </xf>
    <xf numFmtId="0" fontId="0" fillId="0" borderId="66" xfId="0" applyBorder="1" applyAlignment="1">
      <alignment horizontal="center" wrapText="1"/>
    </xf>
    <xf numFmtId="0" fontId="0" fillId="0" borderId="67" xfId="0" applyBorder="1" applyAlignment="1">
      <alignment horizontal="center" wrapText="1"/>
    </xf>
    <xf numFmtId="0" fontId="0" fillId="0" borderId="68" xfId="0" applyBorder="1" applyAlignment="1">
      <alignment horizontal="center" wrapText="1"/>
    </xf>
    <xf numFmtId="0" fontId="56" fillId="18" borderId="0" xfId="0" applyFont="1" applyFill="1" applyAlignment="1">
      <alignment horizontal="center"/>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0" fontId="54" fillId="4" borderId="58" xfId="19" applyNumberFormat="1" applyFont="1" applyFill="1" applyBorder="1" applyAlignment="1" applyProtection="1">
      <alignment horizontal="center" vertical="center" wrapText="1" readingOrder="1"/>
    </xf>
    <xf numFmtId="0" fontId="54" fillId="4" borderId="59" xfId="19" applyNumberFormat="1" applyFont="1" applyFill="1" applyBorder="1" applyAlignment="1" applyProtection="1">
      <alignment horizontal="center" vertical="center" wrapText="1" readingOrder="1"/>
    </xf>
    <xf numFmtId="0" fontId="36" fillId="8" borderId="0" xfId="13" applyFont="1" applyFill="1" applyAlignment="1">
      <alignment horizontal="left" vertical="center" wrapText="1" indent="1"/>
    </xf>
    <xf numFmtId="0" fontId="36" fillId="0" borderId="0" xfId="0" applyFont="1" applyAlignment="1">
      <alignment horizontal="left" vertical="center" wrapText="1" indent="1"/>
    </xf>
    <xf numFmtId="0" fontId="44" fillId="8" borderId="0" xfId="14" applyFont="1" applyFill="1" applyAlignment="1">
      <alignment horizontal="left" vertical="center" indent="1"/>
    </xf>
    <xf numFmtId="0" fontId="22" fillId="8" borderId="0" xfId="14" applyFont="1" applyFill="1" applyAlignment="1">
      <alignment horizontal="left" vertical="center" indent="1"/>
    </xf>
    <xf numFmtId="0" fontId="20" fillId="8" borderId="0" xfId="14" applyFont="1" applyFill="1" applyAlignment="1">
      <alignment horizontal="left" vertical="center" wrapText="1" indent="1"/>
    </xf>
    <xf numFmtId="0" fontId="14" fillId="4" borderId="31" xfId="18" applyFill="1" applyBorder="1" applyAlignment="1">
      <alignment horizontal="center" vertical="center" wrapText="1"/>
    </xf>
    <xf numFmtId="0" fontId="2" fillId="4" borderId="0" xfId="19" applyFont="1" applyFill="1" applyBorder="1" applyAlignment="1">
      <alignment horizontal="center" vertical="center" wrapText="1"/>
    </xf>
    <xf numFmtId="0" fontId="15" fillId="17" borderId="47" xfId="21" applyFont="1" applyFill="1" applyBorder="1" applyAlignment="1">
      <alignment horizontal="center" vertical="center" wrapText="1"/>
    </xf>
    <xf numFmtId="0" fontId="48" fillId="4" borderId="29" xfId="12" applyNumberFormat="1" applyFont="1" applyFill="1" applyBorder="1" applyAlignment="1" applyProtection="1">
      <alignment horizontal="center" vertical="center" wrapText="1"/>
    </xf>
    <xf numFmtId="0" fontId="48" fillId="4" borderId="29" xfId="12" applyNumberFormat="1" applyFont="1" applyFill="1" applyBorder="1" applyAlignment="1" applyProtection="1">
      <alignment horizontal="center" vertical="center" wrapText="1"/>
      <protection locked="0"/>
    </xf>
    <xf numFmtId="0" fontId="48" fillId="4" borderId="55" xfId="12" applyNumberFormat="1" applyFont="1" applyFill="1" applyBorder="1" applyAlignment="1" applyProtection="1">
      <alignment horizontal="center" vertical="center" wrapText="1"/>
    </xf>
    <xf numFmtId="0" fontId="48" fillId="4" borderId="55" xfId="12" applyNumberFormat="1" applyFont="1" applyFill="1" applyBorder="1" applyAlignment="1" applyProtection="1">
      <alignment horizontal="center" vertical="center" wrapText="1"/>
      <protection locked="0"/>
    </xf>
    <xf numFmtId="0" fontId="48" fillId="0" borderId="32" xfId="12" applyFont="1" applyBorder="1" applyAlignment="1" applyProtection="1">
      <alignment horizontal="center" vertical="center" wrapText="1"/>
    </xf>
    <xf numFmtId="0" fontId="48" fillId="0" borderId="33" xfId="12" applyFont="1" applyBorder="1" applyAlignment="1" applyProtection="1">
      <alignment horizontal="center" vertical="center" wrapText="1"/>
    </xf>
    <xf numFmtId="0" fontId="15" fillId="17" borderId="63" xfId="21" applyFont="1" applyFill="1" applyBorder="1" applyAlignment="1">
      <alignment horizontal="center" vertical="center" wrapText="1"/>
    </xf>
    <xf numFmtId="0" fontId="11" fillId="4" borderId="69" xfId="13" applyFill="1"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11" fillId="4" borderId="66" xfId="13" applyFill="1"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48" fillId="0" borderId="52" xfId="12" applyFont="1" applyBorder="1" applyAlignment="1" applyProtection="1">
      <alignment horizontal="center" vertical="center" wrapText="1"/>
    </xf>
    <xf numFmtId="0" fontId="15" fillId="17" borderId="42" xfId="21" applyFont="1" applyFill="1" applyBorder="1" applyAlignment="1">
      <alignment horizontal="center" vertical="center" wrapText="1"/>
    </xf>
    <xf numFmtId="0" fontId="0" fillId="0" borderId="0" xfId="0" applyAlignment="1">
      <alignment horizontal="center" vertical="center" wrapText="1"/>
    </xf>
    <xf numFmtId="0" fontId="0" fillId="0" borderId="41" xfId="0" applyBorder="1" applyAlignment="1">
      <alignment horizontal="center" vertical="center" wrapText="1"/>
    </xf>
    <xf numFmtId="0" fontId="11" fillId="4" borderId="42" xfId="13"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37" fillId="4" borderId="15" xfId="0" applyFont="1" applyFill="1" applyBorder="1" applyAlignment="1">
      <alignment horizontal="left" vertical="center" wrapText="1"/>
    </xf>
    <xf numFmtId="0" fontId="37" fillId="0" borderId="16" xfId="0" applyFont="1" applyBorder="1" applyAlignment="1">
      <alignment horizontal="left" vertical="center" wrapText="1"/>
    </xf>
    <xf numFmtId="0" fontId="34" fillId="4" borderId="13" xfId="0" applyFont="1" applyFill="1" applyBorder="1" applyAlignment="1">
      <alignment horizontal="right" vertical="center" wrapText="1"/>
    </xf>
    <xf numFmtId="0" fontId="37" fillId="4" borderId="16" xfId="0" applyFont="1" applyFill="1" applyBorder="1" applyAlignment="1">
      <alignment horizontal="left" vertical="top" wrapText="1"/>
    </xf>
    <xf numFmtId="0" fontId="0" fillId="0" borderId="16" xfId="0" applyBorder="1" applyAlignment="1">
      <alignment horizontal="left" vertical="top" wrapText="1" indent="1"/>
    </xf>
    <xf numFmtId="0" fontId="34" fillId="4" borderId="6" xfId="0" applyFont="1" applyFill="1" applyBorder="1" applyAlignment="1">
      <alignment horizontal="right" vertical="center" wrapText="1"/>
    </xf>
    <xf numFmtId="0" fontId="36" fillId="4" borderId="0" xfId="0" applyFont="1" applyFill="1" applyBorder="1" applyAlignment="1">
      <alignment horizontal="left" vertical="top" wrapText="1"/>
    </xf>
    <xf numFmtId="0" fontId="36" fillId="0" borderId="0" xfId="0" applyFont="1" applyAlignment="1">
      <alignment horizontal="left" wrapText="1"/>
    </xf>
    <xf numFmtId="0" fontId="52" fillId="4" borderId="0" xfId="0" applyFont="1" applyFill="1" applyBorder="1" applyAlignment="1">
      <alignment horizontal="center" vertical="top" wrapText="1"/>
    </xf>
    <xf numFmtId="0" fontId="0" fillId="0" borderId="0" xfId="0" applyAlignment="1">
      <alignment horizontal="center" wrapText="1"/>
    </xf>
    <xf numFmtId="0" fontId="37" fillId="4" borderId="9" xfId="0" applyFont="1" applyFill="1" applyBorder="1" applyAlignment="1">
      <alignment horizontal="left" vertical="top" wrapText="1"/>
    </xf>
    <xf numFmtId="0" fontId="37" fillId="0" borderId="9" xfId="0" applyFont="1" applyBorder="1" applyAlignment="1">
      <alignment horizontal="left" vertical="top" wrapText="1" indent="1"/>
    </xf>
    <xf numFmtId="0" fontId="37" fillId="4" borderId="15" xfId="0" applyFont="1" applyFill="1" applyBorder="1" applyAlignment="1">
      <alignment horizontal="left" vertical="top" wrapText="1"/>
    </xf>
    <xf numFmtId="0" fontId="37" fillId="0" borderId="16" xfId="0" applyFont="1" applyBorder="1" applyAlignment="1">
      <alignment horizontal="left" vertical="top" wrapText="1" indent="1"/>
    </xf>
    <xf numFmtId="0" fontId="0" fillId="0" borderId="0" xfId="29" applyFont="1" applyAlignment="1">
      <alignment horizontal="right" vertical="center" indent="1"/>
    </xf>
    <xf numFmtId="0" fontId="0" fillId="0" borderId="0" xfId="29" applyFont="1" applyBorder="1" applyAlignment="1">
      <alignment horizontal="right" vertical="center" indent="1"/>
    </xf>
    <xf numFmtId="0" fontId="0" fillId="0" borderId="17" xfId="29" applyFont="1" applyBorder="1" applyAlignment="1">
      <alignment horizontal="right" vertical="center" indent="1"/>
    </xf>
    <xf numFmtId="0" fontId="4" fillId="0" borderId="0" xfId="12" applyFont="1" applyFill="1" applyAlignment="1">
      <alignment horizontal="left" vertical="center" wrapText="1"/>
    </xf>
    <xf numFmtId="0" fontId="4" fillId="0" borderId="19" xfId="12" applyFont="1" applyFill="1" applyBorder="1" applyAlignment="1">
      <alignment horizontal="left" vertical="center" wrapText="1"/>
    </xf>
    <xf numFmtId="0" fontId="50" fillId="0" borderId="0" xfId="26" applyFont="1" applyAlignment="1">
      <alignment horizontal="left"/>
    </xf>
    <xf numFmtId="0" fontId="0" fillId="0" borderId="0" xfId="0" applyFont="1" applyAlignment="1">
      <alignment horizontal="left" indent="1"/>
    </xf>
    <xf numFmtId="14" fontId="1" fillId="8" borderId="74" xfId="30" applyFill="1" applyBorder="1" applyAlignment="1" applyProtection="1">
      <alignment horizontal="center" vertical="center"/>
      <protection locked="0"/>
    </xf>
    <xf numFmtId="14" fontId="1" fillId="8" borderId="75" xfId="30" applyFill="1" applyBorder="1" applyAlignment="1" applyProtection="1">
      <alignment horizontal="center" vertical="center"/>
      <protection locked="0"/>
    </xf>
  </cellXfs>
  <cellStyles count="33">
    <cellStyle name="60% - Accent4" xfId="3" builtinId="44" customBuiltin="1"/>
    <cellStyle name="Center aligned" xfId="21" xr:uid="{00000000-0005-0000-0000-000003000000}"/>
    <cellStyle name="Comma" xfId="9" builtinId="3" customBuiltin="1"/>
    <cellStyle name="Comma [0]" xfId="25" builtinId="6"/>
    <cellStyle name="Comma [0] 2" xfId="32" xr:uid="{00000000-0005-0000-0000-000006000000}"/>
    <cellStyle name="Date" xfId="11" xr:uid="{00000000-0005-0000-0000-000007000000}"/>
    <cellStyle name="Date 2" xfId="30" xr:uid="{00000000-0005-0000-0000-000008000000}"/>
    <cellStyle name="Due Date" xfId="23" xr:uid="{00000000-0005-0000-0000-000009000000}"/>
    <cellStyle name="Explanatory Text 2" xfId="19" xr:uid="{00000000-0005-0000-0000-00000A000000}"/>
    <cellStyle name="Heading 1" xfId="4" builtinId="16" customBuiltin="1"/>
    <cellStyle name="Heading 1 2" xfId="18" xr:uid="{00000000-0005-0000-0000-00000C000000}"/>
    <cellStyle name="Heading 1 3" xfId="28" xr:uid="{00000000-0005-0000-0000-00000D000000}"/>
    <cellStyle name="Heading 2" xfId="5" builtinId="17" customBuiltin="1"/>
    <cellStyle name="Heading 2 2" xfId="15" xr:uid="{00000000-0005-0000-0000-00000F000000}"/>
    <cellStyle name="Heading 2 3" xfId="27" xr:uid="{00000000-0005-0000-0000-000010000000}"/>
    <cellStyle name="Heading 3" xfId="6" builtinId="18" customBuiltin="1"/>
    <cellStyle name="Heading 3 2" xfId="16" xr:uid="{00000000-0005-0000-0000-000012000000}"/>
    <cellStyle name="Heading 3 3" xfId="29" xr:uid="{00000000-0005-0000-0000-000013000000}"/>
    <cellStyle name="Heading 4" xfId="2" builtinId="19" customBuiltin="1"/>
    <cellStyle name="Heading 4 2" xfId="20" xr:uid="{00000000-0005-0000-0000-000015000000}"/>
    <cellStyle name="Hyperlink" xfId="24" builtinId="8"/>
    <cellStyle name="Normal" xfId="0" builtinId="0" customBuiltin="1"/>
    <cellStyle name="Normal 2" xfId="12" xr:uid="{00000000-0005-0000-0000-000018000000}"/>
    <cellStyle name="Normal 3" xfId="13" xr:uid="{00000000-0005-0000-0000-000019000000}"/>
    <cellStyle name="Percent" xfId="10" builtinId="5" customBuiltin="1"/>
    <cellStyle name="Percent 2" xfId="31" xr:uid="{00000000-0005-0000-0000-00001B000000}"/>
    <cellStyle name="Plan Due Date" xfId="17" xr:uid="{00000000-0005-0000-0000-00001C000000}"/>
    <cellStyle name="Status Icon Text" xfId="22" xr:uid="{00000000-0005-0000-0000-00001D000000}"/>
    <cellStyle name="Title" xfId="1" builtinId="15" customBuiltin="1"/>
    <cellStyle name="Title 2" xfId="14" xr:uid="{00000000-0005-0000-0000-00001F000000}"/>
    <cellStyle name="Title 3" xfId="26" xr:uid="{00000000-0005-0000-0000-000020000000}"/>
    <cellStyle name="Total" xfId="7" builtinId="25" customBuiltin="1"/>
    <cellStyle name="Warning Text" xfId="8" builtinId="11" customBuiltin="1"/>
  </cellStyles>
  <dxfs count="1166">
    <dxf>
      <font>
        <b val="0"/>
        <i val="0"/>
        <strike val="0"/>
        <condense val="0"/>
        <extend val="0"/>
        <outline val="0"/>
        <shadow val="0"/>
        <u val="none"/>
        <vertAlign val="baseline"/>
        <sz val="11"/>
        <color theme="1"/>
        <name val="Gill Sans MT"/>
        <scheme val="minor"/>
      </font>
      <numFmt numFmtId="0" formatCode="General"/>
    </dxf>
    <dxf>
      <font>
        <b val="0"/>
        <i val="0"/>
        <strike val="0"/>
        <condense val="0"/>
        <extend val="0"/>
        <outline val="0"/>
        <shadow val="0"/>
        <u val="none"/>
        <vertAlign val="baseline"/>
        <sz val="11"/>
        <color theme="1"/>
        <name val="Gill Sans MT"/>
        <scheme val="minor"/>
      </font>
      <numFmt numFmtId="19" formatCode="dd/mm/yyyy"/>
    </dxf>
    <dxf>
      <alignment horizontal="center" vertical="center" textRotation="0" wrapText="0" indent="0" justifyLastLine="0" shrinkToFit="0" readingOrder="0"/>
    </dxf>
    <dxf>
      <alignment horizontal="left" vertical="bottom" textRotation="0" wrapText="1" relativeIndent="1" justifyLastLine="0" shrinkToFit="0" readingOrder="0"/>
    </dxf>
    <dxf>
      <border>
        <bottom style="thin">
          <color theme="0" tint="-0.34998626667073579"/>
        </bottom>
      </border>
    </dxf>
    <dxf>
      <border diagonalUp="0" diagonalDown="0">
        <left/>
        <right/>
        <top/>
        <bottom/>
        <vertical/>
        <horizontal/>
      </border>
    </dxf>
    <dxf>
      <fill>
        <patternFill>
          <bgColor theme="6" tint="0.59996337778862885"/>
        </patternFill>
      </fill>
      <border>
        <top style="thin">
          <color theme="0"/>
        </top>
        <bottom style="thin">
          <color theme="0"/>
        </bottom>
        <vertical/>
        <horizontal/>
      </border>
    </dxf>
    <dxf>
      <fill>
        <patternFill>
          <bgColor theme="6" tint="0.79998168889431442"/>
        </patternFill>
      </fill>
      <border>
        <top style="thin">
          <color theme="0"/>
        </top>
        <bottom style="thin">
          <color theme="0"/>
        </bottom>
      </border>
    </dxf>
    <dxf>
      <font>
        <b/>
        <i val="0"/>
        <color theme="0"/>
      </font>
      <border>
        <left style="thin">
          <color rgb="FFC00000"/>
        </left>
        <right style="thin">
          <color rgb="FFC00000"/>
        </right>
        <vertical/>
        <horizontal/>
      </border>
    </dxf>
    <dxf>
      <font>
        <color rgb="FFC00000"/>
      </font>
    </dxf>
    <dxf>
      <font>
        <color rgb="FFC00000"/>
      </font>
    </dxf>
    <dxf>
      <font>
        <color rgb="FFC00000"/>
      </font>
    </dxf>
    <dxf>
      <font>
        <color rgb="FFC00000"/>
      </font>
    </dxf>
    <dxf>
      <font>
        <color rgb="FFC00000"/>
      </font>
    </dxf>
    <dxf>
      <font>
        <color rgb="FFC00000"/>
      </font>
    </dxf>
    <dxf>
      <font>
        <b val="0"/>
        <i/>
        <color theme="0" tint="-0.24994659260841701"/>
      </font>
    </dxf>
    <dxf>
      <font>
        <color rgb="FFC00000"/>
      </font>
    </dxf>
    <dxf>
      <font>
        <color rgb="FFC00000"/>
      </font>
    </dxf>
    <dxf>
      <font>
        <color rgb="FFC00000"/>
      </font>
    </dxf>
    <dxf>
      <font>
        <color rgb="FFC00000"/>
      </font>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rgb="FFD97C27"/>
        </patternFill>
      </fill>
      <border>
        <left style="thin">
          <color rgb="FFD97C27"/>
        </left>
        <right style="thin">
          <color rgb="FFD97C27"/>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rgb="FFC00000"/>
        </patternFill>
      </fill>
      <border>
        <left style="thin">
          <color rgb="FFC00000"/>
        </left>
        <right style="thin">
          <color rgb="FFC00000"/>
        </right>
        <top style="thin">
          <color theme="0"/>
        </top>
        <bottom style="thin">
          <color theme="0"/>
        </bottom>
      </border>
    </dxf>
    <dxf>
      <fill>
        <patternFill>
          <bgColor theme="7"/>
        </patternFill>
      </fill>
      <border>
        <left style="thin">
          <color theme="7"/>
        </left>
        <right style="thin">
          <color theme="7"/>
        </right>
        <top style="thin">
          <color theme="0"/>
        </top>
        <bottom style="thin">
          <color theme="0"/>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rgb="FFD97C27"/>
        </patternFill>
      </fill>
      <border>
        <left style="thin">
          <color rgb="FFD97C27"/>
        </left>
        <right style="thin">
          <color rgb="FFD97C27"/>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rgb="FFC00000"/>
        </patternFill>
      </fill>
      <border>
        <left style="thin">
          <color rgb="FFC00000"/>
        </left>
        <right style="thin">
          <color rgb="FFC00000"/>
        </right>
        <top style="thin">
          <color theme="0"/>
        </top>
        <bottom style="thin">
          <color theme="0"/>
        </bottom>
      </border>
    </dxf>
    <dxf>
      <fill>
        <patternFill>
          <bgColor theme="7"/>
        </patternFill>
      </fill>
      <border>
        <left style="thin">
          <color theme="7"/>
        </left>
        <right style="thin">
          <color theme="7"/>
        </right>
        <top style="thin">
          <color theme="0"/>
        </top>
        <bottom style="thin">
          <color theme="0"/>
        </bottom>
      </border>
    </dxf>
    <dxf>
      <font>
        <color rgb="FFC00000"/>
      </font>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6" tint="0.59996337778862885"/>
        </patternFill>
      </fill>
      <border>
        <top style="thin">
          <color theme="0"/>
        </top>
        <bottom style="thin">
          <color theme="0"/>
        </bottom>
        <vertical/>
        <horizontal/>
      </border>
    </dxf>
    <dxf>
      <fill>
        <patternFill>
          <bgColor theme="6" tint="0.39994506668294322"/>
        </patternFill>
      </fill>
      <border>
        <top style="thin">
          <color theme="0"/>
        </top>
        <bottom style="thin">
          <color theme="0"/>
        </bottom>
      </border>
    </dxf>
    <dxf>
      <fill>
        <patternFill>
          <bgColor theme="6" tint="0.79998168889431442"/>
        </patternFill>
      </fill>
      <border>
        <top style="thin">
          <color theme="0"/>
        </top>
        <bottom style="thin">
          <color theme="0"/>
        </bottom>
      </border>
    </dxf>
    <dxf>
      <font>
        <b/>
        <i val="0"/>
        <color theme="0"/>
      </font>
      <border>
        <left style="thin">
          <color rgb="FFC00000"/>
        </left>
        <right style="thin">
          <color rgb="FFC00000"/>
        </right>
        <vertical/>
        <horizontal/>
      </border>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fill>
        <patternFill>
          <fgColor rgb="FFF8696B"/>
          <bgColor rgb="FFF8696B"/>
        </patternFill>
      </fill>
    </dxf>
    <dxf>
      <fill>
        <patternFill>
          <bgColor rgb="FF92D050"/>
        </patternFill>
      </fill>
    </dxf>
    <dxf>
      <fill>
        <patternFill>
          <bgColor rgb="FFFFC000"/>
        </patternFill>
      </fill>
    </dxf>
    <dxf>
      <font>
        <color theme="0" tint="-0.24994659260841701"/>
      </font>
      <fill>
        <patternFill patternType="solid">
          <bgColor theme="0"/>
        </patternFill>
      </fill>
    </dxf>
    <dxf>
      <border>
        <top/>
        <bottom/>
        <vertical/>
        <horizontal/>
      </border>
    </dxf>
    <dxf>
      <border>
        <top/>
      </border>
    </dxf>
    <dxf>
      <border>
        <top/>
        <bottom/>
        <vertical/>
        <horizontal/>
      </border>
    </dxf>
    <dxf>
      <border>
        <top/>
      </border>
    </dxf>
    <dxf>
      <border>
        <top/>
        <bottom/>
        <vertical/>
        <horizontal/>
      </border>
    </dxf>
    <dxf>
      <border>
        <top/>
      </border>
    </dxf>
    <dxf>
      <border>
        <top/>
        <bottom/>
        <vertical/>
        <horizontal/>
      </border>
    </dxf>
    <dxf>
      <border>
        <top/>
      </border>
    </dxf>
    <dxf>
      <fill>
        <patternFill>
          <bgColor theme="3" tint="0.59996337778862885"/>
        </patternFill>
      </fill>
      <border>
        <left style="thin">
          <color auto="1"/>
        </left>
        <right/>
        <top/>
        <bottom/>
      </border>
    </dxf>
    <dxf>
      <fill>
        <patternFill>
          <bgColor theme="3" tint="0.59996337778862885"/>
        </patternFill>
      </fill>
      <border>
        <left style="thin">
          <color auto="1"/>
        </left>
        <right/>
        <top/>
        <bottom/>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border>
        <top/>
        <bottom/>
        <vertical/>
        <horizontal/>
      </border>
    </dxf>
    <dxf>
      <border>
        <top/>
      </border>
    </dxf>
    <dxf>
      <border>
        <top/>
        <bottom/>
        <vertical/>
        <horizontal/>
      </border>
    </dxf>
    <dxf>
      <border>
        <top/>
      </border>
    </dxf>
    <dxf>
      <border>
        <top/>
        <bottom/>
        <vertical/>
        <horizontal/>
      </border>
    </dxf>
    <dxf>
      <border>
        <top/>
      </border>
    </dxf>
    <dxf>
      <border>
        <top/>
        <bottom/>
        <vertical/>
        <horizontal/>
      </border>
    </dxf>
    <dxf>
      <border>
        <top/>
      </border>
    </dxf>
    <dxf>
      <fill>
        <patternFill>
          <bgColor theme="3" tint="0.59996337778862885"/>
        </patternFill>
      </fill>
      <border>
        <left style="thin">
          <color auto="1"/>
        </left>
        <right/>
        <top/>
        <bottom/>
      </border>
    </dxf>
    <dxf>
      <fill>
        <patternFill>
          <bgColor theme="3" tint="0.59996337778862885"/>
        </patternFill>
      </fill>
      <border>
        <left style="thin">
          <color auto="1"/>
        </left>
        <right/>
        <top/>
        <bottom/>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border>
        <top/>
        <bottom/>
        <vertical/>
        <horizontal/>
      </border>
    </dxf>
    <dxf>
      <border>
        <top/>
      </border>
    </dxf>
    <dxf>
      <border>
        <top/>
        <bottom/>
        <vertical/>
        <horizontal/>
      </border>
    </dxf>
    <dxf>
      <border>
        <top/>
      </border>
    </dxf>
    <dxf>
      <border>
        <top/>
        <bottom/>
        <vertical/>
        <horizontal/>
      </border>
    </dxf>
    <dxf>
      <border>
        <top/>
      </border>
    </dxf>
    <dxf>
      <border>
        <top/>
        <bottom/>
        <vertical/>
        <horizontal/>
      </border>
    </dxf>
    <dxf>
      <border>
        <top/>
      </border>
    </dxf>
    <dxf>
      <fill>
        <patternFill>
          <bgColor theme="3" tint="0.59996337778862885"/>
        </patternFill>
      </fill>
      <border>
        <left style="thin">
          <color auto="1"/>
        </left>
        <right/>
        <top/>
        <bottom/>
      </border>
    </dxf>
    <dxf>
      <fill>
        <patternFill>
          <bgColor theme="3" tint="0.59996337778862885"/>
        </patternFill>
      </fill>
      <border>
        <left style="thin">
          <color auto="1"/>
        </left>
        <right/>
        <top/>
        <bottom/>
      </border>
    </dxf>
    <dxf>
      <font>
        <b val="0"/>
        <i/>
        <color theme="0" tint="-0.24994659260841701"/>
      </font>
    </dxf>
    <dxf>
      <font>
        <color rgb="FFC00000"/>
      </font>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ont>
        <b val="0"/>
        <i/>
        <color theme="0" tint="-0.24994659260841701"/>
      </font>
    </dxf>
    <dxf>
      <font>
        <color rgb="FFC00000"/>
      </font>
    </dxf>
    <dxf>
      <font>
        <b val="0"/>
        <i/>
        <color theme="0" tint="-0.24994659260841701"/>
      </font>
    </dxf>
    <dxf>
      <font>
        <color rgb="FFC00000"/>
      </font>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border>
        <top/>
        <bottom/>
        <vertical/>
        <horizontal/>
      </border>
    </dxf>
    <dxf>
      <border>
        <top/>
      </border>
    </dxf>
    <dxf>
      <border>
        <top/>
        <bottom/>
        <vertical/>
        <horizontal/>
      </border>
    </dxf>
    <dxf>
      <border>
        <top/>
      </border>
    </dxf>
    <dxf>
      <border>
        <top/>
        <bottom/>
        <vertical/>
        <horizontal/>
      </border>
    </dxf>
    <dxf>
      <border>
        <top/>
      </border>
    </dxf>
    <dxf>
      <border>
        <top/>
        <bottom/>
        <vertical/>
        <horizontal/>
      </border>
    </dxf>
    <dxf>
      <border>
        <top/>
      </border>
    </dxf>
    <dxf>
      <fill>
        <patternFill>
          <bgColor theme="3" tint="0.59996337778862885"/>
        </patternFill>
      </fill>
      <border>
        <left style="thin">
          <color auto="1"/>
        </left>
        <right/>
        <top/>
        <bottom/>
      </border>
    </dxf>
    <dxf>
      <fill>
        <patternFill>
          <bgColor theme="3" tint="0.59996337778862885"/>
        </patternFill>
      </fill>
      <border>
        <left style="thin">
          <color auto="1"/>
        </left>
        <right/>
        <top/>
        <bottom/>
      </border>
    </dxf>
    <dxf>
      <font>
        <b val="0"/>
        <i/>
        <color theme="0" tint="-0.24994659260841701"/>
      </font>
    </dxf>
    <dxf>
      <font>
        <color rgb="FFC00000"/>
      </font>
    </dxf>
    <dxf>
      <border>
        <left style="thin">
          <color auto="1"/>
        </left>
        <right/>
        <top/>
        <bottom/>
      </border>
    </dxf>
    <dxf>
      <fill>
        <patternFill>
          <bgColor theme="0"/>
        </patternFill>
      </fill>
      <border>
        <left/>
        <right/>
        <top/>
        <bottom/>
        <vertical/>
        <horizontal/>
      </border>
    </dxf>
    <dxf>
      <border>
        <left style="thin">
          <color auto="1"/>
        </left>
        <right/>
        <top/>
        <bottom/>
      </border>
    </dxf>
    <dxf>
      <fill>
        <patternFill>
          <bgColor theme="0"/>
        </patternFill>
      </fill>
      <border>
        <left/>
        <right/>
        <top/>
        <bottom/>
        <vertical/>
        <horizontal/>
      </border>
    </dxf>
    <dxf>
      <border>
        <left style="thin">
          <color auto="1"/>
        </left>
        <right/>
        <top/>
        <bottom/>
      </border>
    </dxf>
    <dxf>
      <fill>
        <patternFill>
          <bgColor theme="0"/>
        </patternFill>
      </fill>
      <border>
        <left/>
        <right/>
        <top/>
        <bottom/>
        <vertical/>
        <horizontal/>
      </border>
    </dxf>
    <dxf>
      <border>
        <left style="thin">
          <color auto="1"/>
        </left>
        <right/>
        <top/>
        <bottom/>
      </border>
    </dxf>
    <dxf>
      <fill>
        <patternFill>
          <bgColor theme="0"/>
        </patternFill>
      </fill>
      <border>
        <left/>
        <right/>
        <top/>
        <bottom/>
        <vertical/>
        <horizontal/>
      </border>
    </dxf>
    <dxf>
      <border>
        <left style="thin">
          <color auto="1"/>
        </left>
        <right/>
        <top/>
        <bottom/>
      </border>
    </dxf>
    <dxf>
      <fill>
        <patternFill>
          <bgColor theme="0"/>
        </patternFill>
      </fill>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0"/>
        </patternFill>
      </fill>
      <border>
        <left/>
        <right/>
        <top/>
        <bottom/>
        <vertical/>
        <horizontal/>
      </border>
    </dxf>
    <dxf>
      <border>
        <left/>
        <right/>
        <top/>
        <bottom/>
        <vertical/>
        <horizontal/>
      </border>
    </dxf>
    <dxf>
      <border>
        <left style="thin">
          <color auto="1"/>
        </left>
        <right/>
        <top/>
        <bottom/>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ont>
        <b val="0"/>
        <i/>
        <color theme="0" tint="-0.24994659260841701"/>
      </font>
    </dxf>
    <dxf>
      <font>
        <color rgb="FFC00000"/>
      </font>
    </dxf>
    <dxf>
      <font>
        <b val="0"/>
        <i/>
        <color theme="0" tint="-0.24994659260841701"/>
      </font>
    </dxf>
    <dxf>
      <font>
        <color rgb="FFC00000"/>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0"/>
        </patternFill>
      </fill>
      <border>
        <left/>
        <right/>
        <top/>
        <bottom/>
        <vertical/>
        <horizontal/>
      </border>
    </dxf>
    <dxf>
      <fill>
        <patternFill>
          <bgColor theme="0"/>
        </patternFill>
      </fill>
      <border>
        <left style="thin">
          <color auto="1"/>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ill>
        <patternFill>
          <bgColor theme="0"/>
        </patternFill>
      </fill>
      <border>
        <left/>
        <right/>
        <top/>
        <bottom/>
        <vertical/>
        <horizontal/>
      </border>
    </dxf>
    <dxf>
      <fill>
        <patternFill>
          <bgColor theme="3" tint="0.59996337778862885"/>
        </patternFill>
      </fill>
      <border>
        <left/>
        <right/>
        <top/>
        <bottom/>
        <vertical/>
        <horizontal/>
      </border>
    </dxf>
    <dxf>
      <fill>
        <patternFill>
          <bgColor theme="3" tint="0.59996337778862885"/>
        </patternFill>
      </fill>
      <border>
        <left style="thin">
          <color auto="1"/>
        </left>
        <right/>
        <top/>
        <bottom/>
        <vertical/>
        <horizontal/>
      </border>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b val="0"/>
        <i/>
        <color theme="0" tint="-0.24994659260841701"/>
      </font>
    </dxf>
    <dxf>
      <font>
        <color rgb="FFC00000"/>
      </font>
    </dxf>
    <dxf>
      <font>
        <color rgb="FFCC3300"/>
      </font>
    </dxf>
    <dxf>
      <font>
        <color rgb="FFD97C27"/>
      </font>
    </dxf>
    <dxf>
      <font>
        <color theme="9"/>
      </font>
      <fill>
        <patternFill patternType="none">
          <bgColor auto="1"/>
        </patternFill>
      </fill>
    </dxf>
    <dxf>
      <fill>
        <patternFill>
          <bgColor theme="5" tint="0.79998168889431442"/>
        </patternFill>
      </fill>
    </dxf>
    <dxf>
      <font>
        <b val="0"/>
        <i val="0"/>
        <color theme="1"/>
      </font>
      <fill>
        <patternFill patternType="solid">
          <fgColor theme="4"/>
          <bgColor theme="5" tint="0.79998168889431442"/>
        </patternFill>
      </fill>
      <border>
        <top style="thin">
          <color theme="0"/>
        </top>
      </border>
    </dxf>
    <dxf>
      <font>
        <color theme="3"/>
      </font>
      <fill>
        <patternFill patternType="solid">
          <fgColor theme="4"/>
          <bgColor theme="7" tint="0.39994506668294322"/>
        </patternFill>
      </fill>
      <border>
        <bottom style="thin">
          <color theme="0"/>
        </bottom>
      </border>
    </dxf>
    <dxf>
      <font>
        <b val="0"/>
        <i val="0"/>
        <color theme="1"/>
      </font>
      <fill>
        <patternFill patternType="solid">
          <fgColor auto="1"/>
          <bgColor theme="6" tint="0.79995117038483843"/>
        </patternFill>
      </fill>
      <border>
        <left style="thin">
          <color theme="0"/>
        </left>
        <right style="thin">
          <color theme="0"/>
        </right>
        <top style="thin">
          <color theme="0"/>
        </top>
        <bottom style="thin">
          <color theme="0"/>
        </bottom>
        <vertical style="thin">
          <color theme="0"/>
        </vertical>
        <horizontal style="thin">
          <color theme="0"/>
        </horizontal>
      </border>
    </dxf>
    <dxf>
      <border>
        <bottom style="thick">
          <color theme="4" tint="-0.24994659260841701"/>
        </bottom>
      </border>
    </dxf>
    <dxf>
      <border>
        <right/>
      </border>
    </dxf>
    <dxf>
      <border>
        <right style="thick">
          <color theme="4" tint="-0.24994659260841701"/>
        </right>
        <bottom style="thick">
          <color theme="4" tint="-0.24994659260841701"/>
        </bottom>
        <horizontal style="thick">
          <color theme="4" tint="-0.24994659260841701"/>
        </horizontal>
      </border>
    </dxf>
    <dxf>
      <border>
        <right/>
      </border>
    </dxf>
    <dxf>
      <font>
        <b/>
        <i val="0"/>
        <color theme="0"/>
      </font>
      <fill>
        <patternFill>
          <bgColor theme="4" tint="-0.24994659260841701"/>
        </patternFill>
      </fill>
      <border>
        <bottom style="thick">
          <color theme="4" tint="0.59996337778862885"/>
        </bottom>
      </border>
    </dxf>
    <dxf>
      <fill>
        <patternFill patternType="solid">
          <bgColor theme="0"/>
        </patternFill>
      </fill>
      <border>
        <right style="thick">
          <color theme="4" tint="-0.24994659260841701"/>
        </right>
        <bottom style="thick">
          <color theme="4" tint="0.79998168889431442"/>
        </bottom>
        <horizontal style="thick">
          <color theme="4" tint="0.79998168889431442"/>
        </horizontal>
      </border>
    </dxf>
    <dxf>
      <fill>
        <patternFill patternType="none">
          <fgColor indexed="64"/>
          <bgColor auto="1"/>
        </patternFill>
      </fill>
      <border>
        <top style="thin">
          <color theme="6" tint="0.39994506668294322"/>
        </top>
        <bottom style="thin">
          <color theme="6" tint="0.39994506668294322"/>
        </bottom>
      </border>
    </dxf>
    <dxf>
      <font>
        <color theme="0"/>
      </font>
      <fill>
        <patternFill>
          <bgColor theme="1" tint="0.34998626667073579"/>
        </patternFill>
      </fill>
      <border diagonalUp="0" diagonalDown="0">
        <left/>
        <right/>
        <top/>
        <bottom/>
        <vertical/>
        <horizontal/>
      </border>
    </dxf>
    <dxf>
      <font>
        <color theme="3" tint="-0.24994659260841701"/>
      </font>
      <border diagonalUp="0" diagonalDown="0">
        <left/>
        <right style="thin">
          <color theme="6" tint="0.39994506668294322"/>
        </right>
        <top/>
        <bottom/>
        <vertical/>
        <horizontal/>
      </border>
    </dxf>
  </dxfs>
  <tableStyles count="3" defaultTableStyle="Monthly Budget" defaultPivotStyle="PivotStyleLight16">
    <tableStyle name="Gantt Table Style" pivot="0" count="3" xr9:uid="{00000000-0011-0000-FFFF-FFFF00000000}">
      <tableStyleElement type="wholeTable" dxfId="1165"/>
      <tableStyleElement type="headerRow" dxfId="1164"/>
      <tableStyleElement type="firstRowStripe" dxfId="1163"/>
    </tableStyle>
    <tableStyle name="Idea Planner" pivot="0" count="6" xr9:uid="{00000000-0011-0000-FFFF-FFFF01000000}">
      <tableStyleElement type="wholeTable" dxfId="1162"/>
      <tableStyleElement type="headerRow" dxfId="1161"/>
      <tableStyleElement type="totalRow" dxfId="1160"/>
      <tableStyleElement type="firstColumn" dxfId="1159"/>
      <tableStyleElement type="lastColumn" dxfId="1158"/>
      <tableStyleElement type="firstHeaderCell" dxfId="1157"/>
    </tableStyle>
    <tableStyle name="Monthly Budget" pivot="0" count="4" xr9:uid="{00000000-0011-0000-FFFF-FFFF02000000}">
      <tableStyleElement type="wholeTable" dxfId="1156"/>
      <tableStyleElement type="headerRow" dxfId="1155"/>
      <tableStyleElement type="totalRow" dxfId="1154"/>
      <tableStyleElement type="lastColumn" dxfId="1153"/>
    </tableStyle>
  </tableStyles>
  <colors>
    <mruColors>
      <color rgb="FFD97C27"/>
      <color rgb="FF008DA9"/>
      <color rgb="FFF8696B"/>
      <color rgb="FF601546"/>
      <color rgb="FF4B821C"/>
      <color rgb="FFB75B13"/>
      <color rgb="FF0C5873"/>
      <color rgb="FFFF3300"/>
      <color rgb="FFB53C0B"/>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jpeg"/><Relationship Id="rId1" Type="http://schemas.openxmlformats.org/officeDocument/2006/relationships/image" Target="../media/image7.jpeg"/><Relationship Id="rId4"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2</xdr:col>
      <xdr:colOff>508000</xdr:colOff>
      <xdr:row>0</xdr:row>
      <xdr:rowOff>69850</xdr:rowOff>
    </xdr:from>
    <xdr:to>
      <xdr:col>4</xdr:col>
      <xdr:colOff>368300</xdr:colOff>
      <xdr:row>0</xdr:row>
      <xdr:rowOff>1018228</xdr:rowOff>
    </xdr:to>
    <xdr:pic>
      <xdr:nvPicPr>
        <xdr:cNvPr id="4" name="Picture 3">
          <a:extLst>
            <a:ext uri="{FF2B5EF4-FFF2-40B4-BE49-F238E27FC236}">
              <a16:creationId xmlns:a16="http://schemas.microsoft.com/office/drawing/2014/main" id="{BFC21DFA-5808-4983-A114-40150A4274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66900" y="69850"/>
          <a:ext cx="1371600" cy="948378"/>
        </a:xfrm>
        <a:prstGeom prst="rect">
          <a:avLst/>
        </a:prstGeom>
      </xdr:spPr>
    </xdr:pic>
    <xdr:clientData/>
  </xdr:twoCellAnchor>
  <xdr:twoCellAnchor editAs="oneCell">
    <xdr:from>
      <xdr:col>4</xdr:col>
      <xdr:colOff>520700</xdr:colOff>
      <xdr:row>0</xdr:row>
      <xdr:rowOff>196851</xdr:rowOff>
    </xdr:from>
    <xdr:to>
      <xdr:col>9</xdr:col>
      <xdr:colOff>142851</xdr:colOff>
      <xdr:row>0</xdr:row>
      <xdr:rowOff>793751</xdr:rowOff>
    </xdr:to>
    <xdr:pic>
      <xdr:nvPicPr>
        <xdr:cNvPr id="6" name="Picture 5">
          <a:extLst>
            <a:ext uri="{FF2B5EF4-FFF2-40B4-BE49-F238E27FC236}">
              <a16:creationId xmlns:a16="http://schemas.microsoft.com/office/drawing/2014/main" id="{118D945D-10B4-463E-8DA6-170CFE5C9B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390900" y="196851"/>
          <a:ext cx="2797151" cy="596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921476</xdr:colOff>
      <xdr:row>2</xdr:row>
      <xdr:rowOff>340179</xdr:rowOff>
    </xdr:from>
    <xdr:to>
      <xdr:col>15</xdr:col>
      <xdr:colOff>476338</xdr:colOff>
      <xdr:row>4</xdr:row>
      <xdr:rowOff>187325</xdr:rowOff>
    </xdr:to>
    <xdr:pic>
      <xdr:nvPicPr>
        <xdr:cNvPr id="3" name="Picture 2" descr="A picture containing map, holding, people, skiing&#10;&#10;Description automatically generated">
          <a:extLst>
            <a:ext uri="{FF2B5EF4-FFF2-40B4-BE49-F238E27FC236}">
              <a16:creationId xmlns:a16="http://schemas.microsoft.com/office/drawing/2014/main" id="{6C7D1B09-641A-488F-B544-EE12B084F0E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09512" y="721179"/>
          <a:ext cx="5731510" cy="1235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795618</xdr:colOff>
      <xdr:row>2</xdr:row>
      <xdr:rowOff>168088</xdr:rowOff>
    </xdr:from>
    <xdr:to>
      <xdr:col>13</xdr:col>
      <xdr:colOff>860687</xdr:colOff>
      <xdr:row>4</xdr:row>
      <xdr:rowOff>209453</xdr:rowOff>
    </xdr:to>
    <xdr:pic>
      <xdr:nvPicPr>
        <xdr:cNvPr id="3" name="Picture 2">
          <a:extLst>
            <a:ext uri="{FF2B5EF4-FFF2-40B4-BE49-F238E27FC236}">
              <a16:creationId xmlns:a16="http://schemas.microsoft.com/office/drawing/2014/main" id="{3D9909BE-99A7-4A8C-9C8B-7E300A8E5A12}"/>
            </a:ext>
          </a:extLst>
        </xdr:cNvPr>
        <xdr:cNvPicPr/>
      </xdr:nvPicPr>
      <xdr:blipFill>
        <a:blip xmlns:r="http://schemas.openxmlformats.org/officeDocument/2006/relationships" r:embed="rId1" cstate="print"/>
        <a:stretch>
          <a:fillRect/>
        </a:stretch>
      </xdr:blipFill>
      <xdr:spPr>
        <a:xfrm>
          <a:off x="8124265" y="930088"/>
          <a:ext cx="5920024" cy="1451625"/>
        </a:xfrm>
        <a:prstGeom prst="roundRect">
          <a:avLst>
            <a:gd name="adj" fmla="val 50000"/>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766762</xdr:colOff>
      <xdr:row>2</xdr:row>
      <xdr:rowOff>198054</xdr:rowOff>
    </xdr:from>
    <xdr:to>
      <xdr:col>13</xdr:col>
      <xdr:colOff>1788382</xdr:colOff>
      <xdr:row>4</xdr:row>
      <xdr:rowOff>228495</xdr:rowOff>
    </xdr:to>
    <xdr:pic>
      <xdr:nvPicPr>
        <xdr:cNvPr id="3" name="Picture 2">
          <a:extLst>
            <a:ext uri="{FF2B5EF4-FFF2-40B4-BE49-F238E27FC236}">
              <a16:creationId xmlns:a16="http://schemas.microsoft.com/office/drawing/2014/main" id="{D4CF4601-592C-4B0E-8F6E-A4159FF1A5D3}"/>
            </a:ext>
          </a:extLst>
        </xdr:cNvPr>
        <xdr:cNvPicPr/>
      </xdr:nvPicPr>
      <xdr:blipFill>
        <a:blip xmlns:r="http://schemas.openxmlformats.org/officeDocument/2006/relationships" r:embed="rId1" cstate="print"/>
        <a:stretch>
          <a:fillRect/>
        </a:stretch>
      </xdr:blipFill>
      <xdr:spPr>
        <a:xfrm>
          <a:off x="8095409" y="960054"/>
          <a:ext cx="6304476" cy="1431176"/>
        </a:xfrm>
        <a:prstGeom prst="roundRect">
          <a:avLst>
            <a:gd name="adj" fmla="val 50000"/>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134470</xdr:colOff>
      <xdr:row>2</xdr:row>
      <xdr:rowOff>212912</xdr:rowOff>
    </xdr:from>
    <xdr:to>
      <xdr:col>18</xdr:col>
      <xdr:colOff>264423</xdr:colOff>
      <xdr:row>4</xdr:row>
      <xdr:rowOff>250654</xdr:rowOff>
    </xdr:to>
    <xdr:pic>
      <xdr:nvPicPr>
        <xdr:cNvPr id="3" name="Picture 2">
          <a:extLst>
            <a:ext uri="{FF2B5EF4-FFF2-40B4-BE49-F238E27FC236}">
              <a16:creationId xmlns:a16="http://schemas.microsoft.com/office/drawing/2014/main" id="{F7A3B4B3-7D5A-4B87-B72E-1A64A40D974F}"/>
            </a:ext>
          </a:extLst>
        </xdr:cNvPr>
        <xdr:cNvPicPr/>
      </xdr:nvPicPr>
      <xdr:blipFill>
        <a:blip xmlns:r="http://schemas.openxmlformats.org/officeDocument/2006/relationships" r:embed="rId1" cstate="print"/>
        <a:stretch>
          <a:fillRect/>
        </a:stretch>
      </xdr:blipFill>
      <xdr:spPr>
        <a:xfrm>
          <a:off x="7463117" y="974912"/>
          <a:ext cx="6344456" cy="1445462"/>
        </a:xfrm>
        <a:prstGeom prst="roundRect">
          <a:avLst>
            <a:gd name="adj" fmla="val 50000"/>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171450</xdr:colOff>
      <xdr:row>6</xdr:row>
      <xdr:rowOff>666750</xdr:rowOff>
    </xdr:from>
    <xdr:to>
      <xdr:col>1</xdr:col>
      <xdr:colOff>358140</xdr:colOff>
      <xdr:row>8</xdr:row>
      <xdr:rowOff>266700</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2600325"/>
          <a:ext cx="1447800" cy="1447800"/>
        </a:xfrm>
        <a:prstGeom prst="rect">
          <a:avLst/>
        </a:prstGeom>
      </xdr:spPr>
    </xdr:pic>
    <xdr:clientData/>
  </xdr:twoCellAnchor>
  <xdr:twoCellAnchor editAs="oneCell">
    <xdr:from>
      <xdr:col>0</xdr:col>
      <xdr:colOff>152400</xdr:colOff>
      <xdr:row>12</xdr:row>
      <xdr:rowOff>285750</xdr:rowOff>
    </xdr:from>
    <xdr:to>
      <xdr:col>1</xdr:col>
      <xdr:colOff>361950</xdr:colOff>
      <xdr:row>13</xdr:row>
      <xdr:rowOff>723900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0" y="6696075"/>
          <a:ext cx="1457325" cy="1457325"/>
        </a:xfrm>
        <a:prstGeom prst="rect">
          <a:avLst/>
        </a:prstGeom>
      </xdr:spPr>
    </xdr:pic>
    <xdr:clientData/>
  </xdr:twoCellAnchor>
  <xdr:twoCellAnchor editAs="oneCell">
    <xdr:from>
      <xdr:col>0</xdr:col>
      <xdr:colOff>161925</xdr:colOff>
      <xdr:row>19</xdr:row>
      <xdr:rowOff>171451</xdr:rowOff>
    </xdr:from>
    <xdr:to>
      <xdr:col>1</xdr:col>
      <xdr:colOff>419099</xdr:colOff>
      <xdr:row>20</xdr:row>
      <xdr:rowOff>739141</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61925" y="11972926"/>
          <a:ext cx="1514474" cy="1504950"/>
        </a:xfrm>
        <a:prstGeom prst="rect">
          <a:avLst/>
        </a:prstGeom>
      </xdr:spPr>
    </xdr:pic>
    <xdr:clientData/>
  </xdr:twoCellAnchor>
  <xdr:twoCellAnchor editAs="oneCell">
    <xdr:from>
      <xdr:col>0</xdr:col>
      <xdr:colOff>142875</xdr:colOff>
      <xdr:row>25</xdr:row>
      <xdr:rowOff>95250</xdr:rowOff>
    </xdr:from>
    <xdr:to>
      <xdr:col>2</xdr:col>
      <xdr:colOff>15240</xdr:colOff>
      <xdr:row>26</xdr:row>
      <xdr:rowOff>777240</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875" y="16078200"/>
          <a:ext cx="1504950" cy="1609725"/>
        </a:xfrm>
        <a:prstGeom prst="rect">
          <a:avLst/>
        </a:prstGeom>
      </xdr:spPr>
    </xdr:pic>
    <xdr:clientData/>
  </xdr:twoCellAnchor>
  <xdr:twoCellAnchor>
    <xdr:from>
      <xdr:col>18</xdr:col>
      <xdr:colOff>117475</xdr:colOff>
      <xdr:row>6</xdr:row>
      <xdr:rowOff>307975</xdr:rowOff>
    </xdr:from>
    <xdr:to>
      <xdr:col>18</xdr:col>
      <xdr:colOff>333375</xdr:colOff>
      <xdr:row>6</xdr:row>
      <xdr:rowOff>542925</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10048875" y="2225675"/>
          <a:ext cx="215900" cy="23495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18</xdr:col>
      <xdr:colOff>117475</xdr:colOff>
      <xdr:row>6</xdr:row>
      <xdr:rowOff>609600</xdr:rowOff>
    </xdr:from>
    <xdr:to>
      <xdr:col>18</xdr:col>
      <xdr:colOff>333375</xdr:colOff>
      <xdr:row>6</xdr:row>
      <xdr:rowOff>844550</xdr:rowOff>
    </xdr:to>
    <xdr:sp macro="" textlink="">
      <xdr:nvSpPr>
        <xdr:cNvPr id="9" name="Rectangle 8">
          <a:extLst>
            <a:ext uri="{FF2B5EF4-FFF2-40B4-BE49-F238E27FC236}">
              <a16:creationId xmlns:a16="http://schemas.microsoft.com/office/drawing/2014/main" id="{00000000-0008-0000-0600-000009000000}"/>
            </a:ext>
          </a:extLst>
        </xdr:cNvPr>
        <xdr:cNvSpPr/>
      </xdr:nvSpPr>
      <xdr:spPr>
        <a:xfrm>
          <a:off x="10048875" y="2527300"/>
          <a:ext cx="215900" cy="23495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387350</xdr:colOff>
      <xdr:row>6</xdr:row>
      <xdr:rowOff>298450</xdr:rowOff>
    </xdr:from>
    <xdr:ext cx="1285801" cy="255904"/>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10318750" y="2216150"/>
          <a:ext cx="1285801"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Ongoing</a:t>
          </a:r>
        </a:p>
      </xdr:txBody>
    </xdr:sp>
    <xdr:clientData/>
  </xdr:oneCellAnchor>
  <xdr:oneCellAnchor>
    <xdr:from>
      <xdr:col>18</xdr:col>
      <xdr:colOff>387350</xdr:colOff>
      <xdr:row>6</xdr:row>
      <xdr:rowOff>603250</xdr:rowOff>
    </xdr:from>
    <xdr:ext cx="1369542" cy="255904"/>
    <xdr:sp macro="" textlink="">
      <xdr:nvSpPr>
        <xdr:cNvPr id="12" name="TextBox 11">
          <a:extLst>
            <a:ext uri="{FF2B5EF4-FFF2-40B4-BE49-F238E27FC236}">
              <a16:creationId xmlns:a16="http://schemas.microsoft.com/office/drawing/2014/main" id="{00000000-0008-0000-0600-00000C000000}"/>
            </a:ext>
          </a:extLst>
        </xdr:cNvPr>
        <xdr:cNvSpPr txBox="1"/>
      </xdr:nvSpPr>
      <xdr:spPr>
        <a:xfrm>
          <a:off x="10318750" y="2520950"/>
          <a:ext cx="1369542"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Complete</a:t>
          </a:r>
        </a:p>
      </xdr:txBody>
    </xdr:sp>
    <xdr:clientData/>
  </xdr:oneCellAnchor>
  <xdr:twoCellAnchor>
    <xdr:from>
      <xdr:col>18</xdr:col>
      <xdr:colOff>117475</xdr:colOff>
      <xdr:row>6</xdr:row>
      <xdr:rowOff>914400</xdr:rowOff>
    </xdr:from>
    <xdr:to>
      <xdr:col>18</xdr:col>
      <xdr:colOff>333375</xdr:colOff>
      <xdr:row>7</xdr:row>
      <xdr:rowOff>228600</xdr:rowOff>
    </xdr:to>
    <xdr:sp macro="" textlink="">
      <xdr:nvSpPr>
        <xdr:cNvPr id="13" name="Rectangle 12">
          <a:extLst>
            <a:ext uri="{FF2B5EF4-FFF2-40B4-BE49-F238E27FC236}">
              <a16:creationId xmlns:a16="http://schemas.microsoft.com/office/drawing/2014/main" id="{00000000-0008-0000-0600-00000D000000}"/>
            </a:ext>
          </a:extLst>
        </xdr:cNvPr>
        <xdr:cNvSpPr/>
      </xdr:nvSpPr>
      <xdr:spPr>
        <a:xfrm>
          <a:off x="10048875" y="2832100"/>
          <a:ext cx="215900" cy="234950"/>
        </a:xfrm>
        <a:prstGeom prst="rect">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387350</xdr:colOff>
      <xdr:row>6</xdr:row>
      <xdr:rowOff>908050</xdr:rowOff>
    </xdr:from>
    <xdr:ext cx="1487780" cy="255904"/>
    <xdr:sp macro="" textlink="">
      <xdr:nvSpPr>
        <xdr:cNvPr id="14" name="TextBox 13">
          <a:extLst>
            <a:ext uri="{FF2B5EF4-FFF2-40B4-BE49-F238E27FC236}">
              <a16:creationId xmlns:a16="http://schemas.microsoft.com/office/drawing/2014/main" id="{00000000-0008-0000-0600-00000E000000}"/>
            </a:ext>
          </a:extLst>
        </xdr:cNvPr>
        <xdr:cNvSpPr txBox="1"/>
      </xdr:nvSpPr>
      <xdr:spPr>
        <a:xfrm>
          <a:off x="10318750" y="2825750"/>
          <a:ext cx="1487780"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Not Started</a:t>
          </a:r>
        </a:p>
      </xdr:txBody>
    </xdr:sp>
    <xdr:clientData/>
  </xdr:oneCellAnchor>
  <xdr:twoCellAnchor>
    <xdr:from>
      <xdr:col>18</xdr:col>
      <xdr:colOff>57150</xdr:colOff>
      <xdr:row>11</xdr:row>
      <xdr:rowOff>295275</xdr:rowOff>
    </xdr:from>
    <xdr:to>
      <xdr:col>18</xdr:col>
      <xdr:colOff>273050</xdr:colOff>
      <xdr:row>11</xdr:row>
      <xdr:rowOff>530225</xdr:rowOff>
    </xdr:to>
    <xdr:sp macro="" textlink="">
      <xdr:nvSpPr>
        <xdr:cNvPr id="16" name="Rectangle 15">
          <a:extLst>
            <a:ext uri="{FF2B5EF4-FFF2-40B4-BE49-F238E27FC236}">
              <a16:creationId xmlns:a16="http://schemas.microsoft.com/office/drawing/2014/main" id="{00000000-0008-0000-0600-000010000000}"/>
            </a:ext>
          </a:extLst>
        </xdr:cNvPr>
        <xdr:cNvSpPr/>
      </xdr:nvSpPr>
      <xdr:spPr>
        <a:xfrm>
          <a:off x="9988550" y="5654675"/>
          <a:ext cx="215900" cy="23495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18</xdr:col>
      <xdr:colOff>57150</xdr:colOff>
      <xdr:row>11</xdr:row>
      <xdr:rowOff>596900</xdr:rowOff>
    </xdr:from>
    <xdr:to>
      <xdr:col>18</xdr:col>
      <xdr:colOff>273050</xdr:colOff>
      <xdr:row>11</xdr:row>
      <xdr:rowOff>831850</xdr:rowOff>
    </xdr:to>
    <xdr:sp macro="" textlink="">
      <xdr:nvSpPr>
        <xdr:cNvPr id="17" name="Rectangle 16">
          <a:extLst>
            <a:ext uri="{FF2B5EF4-FFF2-40B4-BE49-F238E27FC236}">
              <a16:creationId xmlns:a16="http://schemas.microsoft.com/office/drawing/2014/main" id="{00000000-0008-0000-0600-000011000000}"/>
            </a:ext>
          </a:extLst>
        </xdr:cNvPr>
        <xdr:cNvSpPr/>
      </xdr:nvSpPr>
      <xdr:spPr>
        <a:xfrm>
          <a:off x="9988550" y="5956300"/>
          <a:ext cx="215900" cy="23495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327025</xdr:colOff>
      <xdr:row>11</xdr:row>
      <xdr:rowOff>285750</xdr:rowOff>
    </xdr:from>
    <xdr:ext cx="1285801" cy="255904"/>
    <xdr:sp macro="" textlink="">
      <xdr:nvSpPr>
        <xdr:cNvPr id="19" name="TextBox 18">
          <a:extLst>
            <a:ext uri="{FF2B5EF4-FFF2-40B4-BE49-F238E27FC236}">
              <a16:creationId xmlns:a16="http://schemas.microsoft.com/office/drawing/2014/main" id="{00000000-0008-0000-0600-000013000000}"/>
            </a:ext>
          </a:extLst>
        </xdr:cNvPr>
        <xdr:cNvSpPr txBox="1"/>
      </xdr:nvSpPr>
      <xdr:spPr>
        <a:xfrm>
          <a:off x="10258425" y="5645150"/>
          <a:ext cx="1285801"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Ongoing</a:t>
          </a:r>
        </a:p>
      </xdr:txBody>
    </xdr:sp>
    <xdr:clientData/>
  </xdr:oneCellAnchor>
  <xdr:oneCellAnchor>
    <xdr:from>
      <xdr:col>18</xdr:col>
      <xdr:colOff>327025</xdr:colOff>
      <xdr:row>11</xdr:row>
      <xdr:rowOff>590550</xdr:rowOff>
    </xdr:from>
    <xdr:ext cx="1369542" cy="255904"/>
    <xdr:sp macro="" textlink="">
      <xdr:nvSpPr>
        <xdr:cNvPr id="20" name="TextBox 19">
          <a:extLst>
            <a:ext uri="{FF2B5EF4-FFF2-40B4-BE49-F238E27FC236}">
              <a16:creationId xmlns:a16="http://schemas.microsoft.com/office/drawing/2014/main" id="{00000000-0008-0000-0600-000014000000}"/>
            </a:ext>
          </a:extLst>
        </xdr:cNvPr>
        <xdr:cNvSpPr txBox="1"/>
      </xdr:nvSpPr>
      <xdr:spPr>
        <a:xfrm>
          <a:off x="10258425" y="5949950"/>
          <a:ext cx="1369542"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Complete</a:t>
          </a:r>
        </a:p>
      </xdr:txBody>
    </xdr:sp>
    <xdr:clientData/>
  </xdr:oneCellAnchor>
  <xdr:twoCellAnchor>
    <xdr:from>
      <xdr:col>18</xdr:col>
      <xdr:colOff>57150</xdr:colOff>
      <xdr:row>11</xdr:row>
      <xdr:rowOff>901700</xdr:rowOff>
    </xdr:from>
    <xdr:to>
      <xdr:col>18</xdr:col>
      <xdr:colOff>273050</xdr:colOff>
      <xdr:row>12</xdr:row>
      <xdr:rowOff>120650</xdr:rowOff>
    </xdr:to>
    <xdr:sp macro="" textlink="">
      <xdr:nvSpPr>
        <xdr:cNvPr id="21" name="Rectangle 20">
          <a:extLst>
            <a:ext uri="{FF2B5EF4-FFF2-40B4-BE49-F238E27FC236}">
              <a16:creationId xmlns:a16="http://schemas.microsoft.com/office/drawing/2014/main" id="{00000000-0008-0000-0600-000015000000}"/>
            </a:ext>
          </a:extLst>
        </xdr:cNvPr>
        <xdr:cNvSpPr/>
      </xdr:nvSpPr>
      <xdr:spPr>
        <a:xfrm>
          <a:off x="9988550" y="6261100"/>
          <a:ext cx="215900" cy="234950"/>
        </a:xfrm>
        <a:prstGeom prst="rect">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327025</xdr:colOff>
      <xdr:row>11</xdr:row>
      <xdr:rowOff>895350</xdr:rowOff>
    </xdr:from>
    <xdr:ext cx="1487780" cy="255904"/>
    <xdr:sp macro="" textlink="">
      <xdr:nvSpPr>
        <xdr:cNvPr id="22" name="TextBox 21">
          <a:extLst>
            <a:ext uri="{FF2B5EF4-FFF2-40B4-BE49-F238E27FC236}">
              <a16:creationId xmlns:a16="http://schemas.microsoft.com/office/drawing/2014/main" id="{00000000-0008-0000-0600-000016000000}"/>
            </a:ext>
          </a:extLst>
        </xdr:cNvPr>
        <xdr:cNvSpPr txBox="1"/>
      </xdr:nvSpPr>
      <xdr:spPr>
        <a:xfrm>
          <a:off x="10258425" y="6254750"/>
          <a:ext cx="1487780"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Not Started</a:t>
          </a:r>
        </a:p>
      </xdr:txBody>
    </xdr:sp>
    <xdr:clientData/>
  </xdr:oneCellAnchor>
  <xdr:twoCellAnchor>
    <xdr:from>
      <xdr:col>18</xdr:col>
      <xdr:colOff>107950</xdr:colOff>
      <xdr:row>18</xdr:row>
      <xdr:rowOff>301625</xdr:rowOff>
    </xdr:from>
    <xdr:to>
      <xdr:col>18</xdr:col>
      <xdr:colOff>323850</xdr:colOff>
      <xdr:row>18</xdr:row>
      <xdr:rowOff>536575</xdr:rowOff>
    </xdr:to>
    <xdr:sp macro="" textlink="">
      <xdr:nvSpPr>
        <xdr:cNvPr id="24" name="Rectangle 23">
          <a:extLst>
            <a:ext uri="{FF2B5EF4-FFF2-40B4-BE49-F238E27FC236}">
              <a16:creationId xmlns:a16="http://schemas.microsoft.com/office/drawing/2014/main" id="{00000000-0008-0000-0600-000018000000}"/>
            </a:ext>
          </a:extLst>
        </xdr:cNvPr>
        <xdr:cNvSpPr/>
      </xdr:nvSpPr>
      <xdr:spPr>
        <a:xfrm>
          <a:off x="10039350" y="11122025"/>
          <a:ext cx="215900" cy="23495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18</xdr:col>
      <xdr:colOff>107950</xdr:colOff>
      <xdr:row>18</xdr:row>
      <xdr:rowOff>603250</xdr:rowOff>
    </xdr:from>
    <xdr:to>
      <xdr:col>18</xdr:col>
      <xdr:colOff>323850</xdr:colOff>
      <xdr:row>18</xdr:row>
      <xdr:rowOff>838200</xdr:rowOff>
    </xdr:to>
    <xdr:sp macro="" textlink="">
      <xdr:nvSpPr>
        <xdr:cNvPr id="25" name="Rectangle 24">
          <a:extLst>
            <a:ext uri="{FF2B5EF4-FFF2-40B4-BE49-F238E27FC236}">
              <a16:creationId xmlns:a16="http://schemas.microsoft.com/office/drawing/2014/main" id="{00000000-0008-0000-0600-000019000000}"/>
            </a:ext>
          </a:extLst>
        </xdr:cNvPr>
        <xdr:cNvSpPr/>
      </xdr:nvSpPr>
      <xdr:spPr>
        <a:xfrm>
          <a:off x="10039350" y="11423650"/>
          <a:ext cx="215900" cy="23495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377825</xdr:colOff>
      <xdr:row>18</xdr:row>
      <xdr:rowOff>292100</xdr:rowOff>
    </xdr:from>
    <xdr:ext cx="1285801" cy="255904"/>
    <xdr:sp macro="" textlink="">
      <xdr:nvSpPr>
        <xdr:cNvPr id="27" name="TextBox 26">
          <a:extLst>
            <a:ext uri="{FF2B5EF4-FFF2-40B4-BE49-F238E27FC236}">
              <a16:creationId xmlns:a16="http://schemas.microsoft.com/office/drawing/2014/main" id="{00000000-0008-0000-0600-00001B000000}"/>
            </a:ext>
          </a:extLst>
        </xdr:cNvPr>
        <xdr:cNvSpPr txBox="1"/>
      </xdr:nvSpPr>
      <xdr:spPr>
        <a:xfrm>
          <a:off x="10309225" y="11112500"/>
          <a:ext cx="1285801"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Ongoing</a:t>
          </a:r>
        </a:p>
      </xdr:txBody>
    </xdr:sp>
    <xdr:clientData/>
  </xdr:oneCellAnchor>
  <xdr:oneCellAnchor>
    <xdr:from>
      <xdr:col>18</xdr:col>
      <xdr:colOff>377825</xdr:colOff>
      <xdr:row>18</xdr:row>
      <xdr:rowOff>596900</xdr:rowOff>
    </xdr:from>
    <xdr:ext cx="1369542" cy="255904"/>
    <xdr:sp macro="" textlink="">
      <xdr:nvSpPr>
        <xdr:cNvPr id="28" name="TextBox 27">
          <a:extLst>
            <a:ext uri="{FF2B5EF4-FFF2-40B4-BE49-F238E27FC236}">
              <a16:creationId xmlns:a16="http://schemas.microsoft.com/office/drawing/2014/main" id="{00000000-0008-0000-0600-00001C000000}"/>
            </a:ext>
          </a:extLst>
        </xdr:cNvPr>
        <xdr:cNvSpPr txBox="1"/>
      </xdr:nvSpPr>
      <xdr:spPr>
        <a:xfrm>
          <a:off x="10309225" y="11417300"/>
          <a:ext cx="1369542"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Complete</a:t>
          </a:r>
        </a:p>
      </xdr:txBody>
    </xdr:sp>
    <xdr:clientData/>
  </xdr:oneCellAnchor>
  <xdr:twoCellAnchor>
    <xdr:from>
      <xdr:col>18</xdr:col>
      <xdr:colOff>107950</xdr:colOff>
      <xdr:row>18</xdr:row>
      <xdr:rowOff>908050</xdr:rowOff>
    </xdr:from>
    <xdr:to>
      <xdr:col>18</xdr:col>
      <xdr:colOff>323850</xdr:colOff>
      <xdr:row>19</xdr:row>
      <xdr:rowOff>209550</xdr:rowOff>
    </xdr:to>
    <xdr:sp macro="" textlink="">
      <xdr:nvSpPr>
        <xdr:cNvPr id="29" name="Rectangle 28">
          <a:extLst>
            <a:ext uri="{FF2B5EF4-FFF2-40B4-BE49-F238E27FC236}">
              <a16:creationId xmlns:a16="http://schemas.microsoft.com/office/drawing/2014/main" id="{00000000-0008-0000-0600-00001D000000}"/>
            </a:ext>
          </a:extLst>
        </xdr:cNvPr>
        <xdr:cNvSpPr/>
      </xdr:nvSpPr>
      <xdr:spPr>
        <a:xfrm>
          <a:off x="10039350" y="11728450"/>
          <a:ext cx="215900" cy="234950"/>
        </a:xfrm>
        <a:prstGeom prst="rect">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377825</xdr:colOff>
      <xdr:row>18</xdr:row>
      <xdr:rowOff>901700</xdr:rowOff>
    </xdr:from>
    <xdr:ext cx="1487780" cy="255904"/>
    <xdr:sp macro="" textlink="">
      <xdr:nvSpPr>
        <xdr:cNvPr id="30" name="TextBox 29">
          <a:extLst>
            <a:ext uri="{FF2B5EF4-FFF2-40B4-BE49-F238E27FC236}">
              <a16:creationId xmlns:a16="http://schemas.microsoft.com/office/drawing/2014/main" id="{00000000-0008-0000-0600-00001E000000}"/>
            </a:ext>
          </a:extLst>
        </xdr:cNvPr>
        <xdr:cNvSpPr txBox="1"/>
      </xdr:nvSpPr>
      <xdr:spPr>
        <a:xfrm>
          <a:off x="10309225" y="11722100"/>
          <a:ext cx="1487780"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Not Started</a:t>
          </a:r>
        </a:p>
      </xdr:txBody>
    </xdr:sp>
    <xdr:clientData/>
  </xdr:oneCellAnchor>
  <xdr:twoCellAnchor>
    <xdr:from>
      <xdr:col>18</xdr:col>
      <xdr:colOff>171450</xdr:colOff>
      <xdr:row>24</xdr:row>
      <xdr:rowOff>295275</xdr:rowOff>
    </xdr:from>
    <xdr:to>
      <xdr:col>18</xdr:col>
      <xdr:colOff>387350</xdr:colOff>
      <xdr:row>24</xdr:row>
      <xdr:rowOff>530225</xdr:rowOff>
    </xdr:to>
    <xdr:sp macro="" textlink="">
      <xdr:nvSpPr>
        <xdr:cNvPr id="32" name="Rectangle 31">
          <a:extLst>
            <a:ext uri="{FF2B5EF4-FFF2-40B4-BE49-F238E27FC236}">
              <a16:creationId xmlns:a16="http://schemas.microsoft.com/office/drawing/2014/main" id="{00000000-0008-0000-0600-000020000000}"/>
            </a:ext>
          </a:extLst>
        </xdr:cNvPr>
        <xdr:cNvSpPr/>
      </xdr:nvSpPr>
      <xdr:spPr>
        <a:xfrm>
          <a:off x="10102850" y="15306675"/>
          <a:ext cx="215900" cy="23495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18</xdr:col>
      <xdr:colOff>171450</xdr:colOff>
      <xdr:row>24</xdr:row>
      <xdr:rowOff>596900</xdr:rowOff>
    </xdr:from>
    <xdr:to>
      <xdr:col>18</xdr:col>
      <xdr:colOff>387350</xdr:colOff>
      <xdr:row>24</xdr:row>
      <xdr:rowOff>831850</xdr:rowOff>
    </xdr:to>
    <xdr:sp macro="" textlink="">
      <xdr:nvSpPr>
        <xdr:cNvPr id="33" name="Rectangle 32">
          <a:extLst>
            <a:ext uri="{FF2B5EF4-FFF2-40B4-BE49-F238E27FC236}">
              <a16:creationId xmlns:a16="http://schemas.microsoft.com/office/drawing/2014/main" id="{00000000-0008-0000-0600-000021000000}"/>
            </a:ext>
          </a:extLst>
        </xdr:cNvPr>
        <xdr:cNvSpPr/>
      </xdr:nvSpPr>
      <xdr:spPr>
        <a:xfrm>
          <a:off x="10102850" y="15608300"/>
          <a:ext cx="215900" cy="23495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441325</xdr:colOff>
      <xdr:row>24</xdr:row>
      <xdr:rowOff>285750</xdr:rowOff>
    </xdr:from>
    <xdr:ext cx="1285801" cy="255904"/>
    <xdr:sp macro="" textlink="">
      <xdr:nvSpPr>
        <xdr:cNvPr id="35" name="TextBox 34">
          <a:extLst>
            <a:ext uri="{FF2B5EF4-FFF2-40B4-BE49-F238E27FC236}">
              <a16:creationId xmlns:a16="http://schemas.microsoft.com/office/drawing/2014/main" id="{00000000-0008-0000-0600-000023000000}"/>
            </a:ext>
          </a:extLst>
        </xdr:cNvPr>
        <xdr:cNvSpPr txBox="1"/>
      </xdr:nvSpPr>
      <xdr:spPr>
        <a:xfrm>
          <a:off x="10372725" y="15297150"/>
          <a:ext cx="1285801"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Ongoing</a:t>
          </a:r>
        </a:p>
      </xdr:txBody>
    </xdr:sp>
    <xdr:clientData/>
  </xdr:oneCellAnchor>
  <xdr:oneCellAnchor>
    <xdr:from>
      <xdr:col>18</xdr:col>
      <xdr:colOff>441325</xdr:colOff>
      <xdr:row>24</xdr:row>
      <xdr:rowOff>590550</xdr:rowOff>
    </xdr:from>
    <xdr:ext cx="1369542" cy="255904"/>
    <xdr:sp macro="" textlink="">
      <xdr:nvSpPr>
        <xdr:cNvPr id="36" name="TextBox 35">
          <a:extLst>
            <a:ext uri="{FF2B5EF4-FFF2-40B4-BE49-F238E27FC236}">
              <a16:creationId xmlns:a16="http://schemas.microsoft.com/office/drawing/2014/main" id="{00000000-0008-0000-0600-000024000000}"/>
            </a:ext>
          </a:extLst>
        </xdr:cNvPr>
        <xdr:cNvSpPr txBox="1"/>
      </xdr:nvSpPr>
      <xdr:spPr>
        <a:xfrm>
          <a:off x="10372725" y="15601950"/>
          <a:ext cx="1369542"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Complete</a:t>
          </a:r>
        </a:p>
      </xdr:txBody>
    </xdr:sp>
    <xdr:clientData/>
  </xdr:oneCellAnchor>
  <xdr:twoCellAnchor>
    <xdr:from>
      <xdr:col>18</xdr:col>
      <xdr:colOff>171450</xdr:colOff>
      <xdr:row>24</xdr:row>
      <xdr:rowOff>901700</xdr:rowOff>
    </xdr:from>
    <xdr:to>
      <xdr:col>18</xdr:col>
      <xdr:colOff>387350</xdr:colOff>
      <xdr:row>25</xdr:row>
      <xdr:rowOff>215900</xdr:rowOff>
    </xdr:to>
    <xdr:sp macro="" textlink="">
      <xdr:nvSpPr>
        <xdr:cNvPr id="37" name="Rectangle 36">
          <a:extLst>
            <a:ext uri="{FF2B5EF4-FFF2-40B4-BE49-F238E27FC236}">
              <a16:creationId xmlns:a16="http://schemas.microsoft.com/office/drawing/2014/main" id="{00000000-0008-0000-0600-000025000000}"/>
            </a:ext>
          </a:extLst>
        </xdr:cNvPr>
        <xdr:cNvSpPr/>
      </xdr:nvSpPr>
      <xdr:spPr>
        <a:xfrm>
          <a:off x="10102850" y="15913100"/>
          <a:ext cx="215900" cy="234950"/>
        </a:xfrm>
        <a:prstGeom prst="rect">
          <a:avLst/>
        </a:prstGeom>
        <a:solidFill>
          <a:srgbClr val="F8696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18</xdr:col>
      <xdr:colOff>441325</xdr:colOff>
      <xdr:row>24</xdr:row>
      <xdr:rowOff>895350</xdr:rowOff>
    </xdr:from>
    <xdr:ext cx="1487780" cy="255904"/>
    <xdr:sp macro="" textlink="">
      <xdr:nvSpPr>
        <xdr:cNvPr id="38" name="TextBox 37">
          <a:extLst>
            <a:ext uri="{FF2B5EF4-FFF2-40B4-BE49-F238E27FC236}">
              <a16:creationId xmlns:a16="http://schemas.microsoft.com/office/drawing/2014/main" id="{00000000-0008-0000-0600-000026000000}"/>
            </a:ext>
          </a:extLst>
        </xdr:cNvPr>
        <xdr:cNvSpPr txBox="1"/>
      </xdr:nvSpPr>
      <xdr:spPr>
        <a:xfrm>
          <a:off x="10372725" y="15906750"/>
          <a:ext cx="1487780"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t>Relevant - Not Started</a:t>
          </a:r>
        </a:p>
      </xdr:txBody>
    </xdr:sp>
    <xdr:clientData/>
  </xdr:oneCellAnchor>
  <xdr:oneCellAnchor>
    <xdr:from>
      <xdr:col>18</xdr:col>
      <xdr:colOff>407987</xdr:colOff>
      <xdr:row>5</xdr:row>
      <xdr:rowOff>249237</xdr:rowOff>
    </xdr:from>
    <xdr:ext cx="1046825" cy="255904"/>
    <xdr:sp macro="" textlink="">
      <xdr:nvSpPr>
        <xdr:cNvPr id="31" name="TextBox 30">
          <a:extLst>
            <a:ext uri="{FF2B5EF4-FFF2-40B4-BE49-F238E27FC236}">
              <a16:creationId xmlns:a16="http://schemas.microsoft.com/office/drawing/2014/main" id="{3F0DFA29-9A53-40BB-AAF6-DFACD6431BD3}"/>
            </a:ext>
          </a:extLst>
        </xdr:cNvPr>
        <xdr:cNvSpPr txBox="1"/>
      </xdr:nvSpPr>
      <xdr:spPr>
        <a:xfrm>
          <a:off x="10828337" y="1916112"/>
          <a:ext cx="1046825"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solidFill>
                <a:schemeClr val="bg1">
                  <a:lumMod val="75000"/>
                </a:schemeClr>
              </a:solidFill>
            </a:rPr>
            <a:t>Not Applicable</a:t>
          </a:r>
        </a:p>
      </xdr:txBody>
    </xdr:sp>
    <xdr:clientData/>
  </xdr:oneCellAnchor>
  <xdr:oneCellAnchor>
    <xdr:from>
      <xdr:col>18</xdr:col>
      <xdr:colOff>342900</xdr:colOff>
      <xdr:row>10</xdr:row>
      <xdr:rowOff>238125</xdr:rowOff>
    </xdr:from>
    <xdr:ext cx="1046825" cy="255904"/>
    <xdr:sp macro="" textlink="">
      <xdr:nvSpPr>
        <xdr:cNvPr id="34" name="TextBox 33">
          <a:extLst>
            <a:ext uri="{FF2B5EF4-FFF2-40B4-BE49-F238E27FC236}">
              <a16:creationId xmlns:a16="http://schemas.microsoft.com/office/drawing/2014/main" id="{2D0CD36D-1F62-4BD1-932B-FC6B8CA08285}"/>
            </a:ext>
          </a:extLst>
        </xdr:cNvPr>
        <xdr:cNvSpPr txBox="1"/>
      </xdr:nvSpPr>
      <xdr:spPr>
        <a:xfrm>
          <a:off x="10763250" y="5362575"/>
          <a:ext cx="1046825"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solidFill>
                <a:schemeClr val="bg1">
                  <a:lumMod val="75000"/>
                </a:schemeClr>
              </a:solidFill>
            </a:rPr>
            <a:t>Not Applicable</a:t>
          </a:r>
        </a:p>
      </xdr:txBody>
    </xdr:sp>
    <xdr:clientData/>
  </xdr:oneCellAnchor>
  <xdr:oneCellAnchor>
    <xdr:from>
      <xdr:col>18</xdr:col>
      <xdr:colOff>400050</xdr:colOff>
      <xdr:row>17</xdr:row>
      <xdr:rowOff>95250</xdr:rowOff>
    </xdr:from>
    <xdr:ext cx="1046825" cy="255904"/>
    <xdr:sp macro="" textlink="">
      <xdr:nvSpPr>
        <xdr:cNvPr id="39" name="TextBox 38">
          <a:extLst>
            <a:ext uri="{FF2B5EF4-FFF2-40B4-BE49-F238E27FC236}">
              <a16:creationId xmlns:a16="http://schemas.microsoft.com/office/drawing/2014/main" id="{BF3AABF6-F81B-49AE-8602-199FA55E0F2B}"/>
            </a:ext>
          </a:extLst>
        </xdr:cNvPr>
        <xdr:cNvSpPr txBox="1"/>
      </xdr:nvSpPr>
      <xdr:spPr>
        <a:xfrm>
          <a:off x="10820400" y="10829925"/>
          <a:ext cx="1046825"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solidFill>
                <a:schemeClr val="bg1">
                  <a:lumMod val="75000"/>
                </a:schemeClr>
              </a:solidFill>
            </a:rPr>
            <a:t>Not Applicable</a:t>
          </a:r>
        </a:p>
      </xdr:txBody>
    </xdr:sp>
    <xdr:clientData/>
  </xdr:oneCellAnchor>
  <xdr:oneCellAnchor>
    <xdr:from>
      <xdr:col>18</xdr:col>
      <xdr:colOff>447675</xdr:colOff>
      <xdr:row>24</xdr:row>
      <xdr:rowOff>19050</xdr:rowOff>
    </xdr:from>
    <xdr:ext cx="1046825" cy="255904"/>
    <xdr:sp macro="" textlink="">
      <xdr:nvSpPr>
        <xdr:cNvPr id="40" name="TextBox 39">
          <a:extLst>
            <a:ext uri="{FF2B5EF4-FFF2-40B4-BE49-F238E27FC236}">
              <a16:creationId xmlns:a16="http://schemas.microsoft.com/office/drawing/2014/main" id="{92AAE860-1565-46D3-A616-86BDDA913E53}"/>
            </a:ext>
          </a:extLst>
        </xdr:cNvPr>
        <xdr:cNvSpPr txBox="1"/>
      </xdr:nvSpPr>
      <xdr:spPr>
        <a:xfrm>
          <a:off x="10868025" y="15078075"/>
          <a:ext cx="1046825" cy="255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solidFill>
                <a:schemeClr val="bg1">
                  <a:lumMod val="75000"/>
                </a:schemeClr>
              </a:solidFill>
            </a:rPr>
            <a:t>Not Applicable</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0000000}" name="Milestones" displayName="Milestones" ref="C7:H69" totalsRowShown="0" headerRowDxfId="5" headerRowBorderDxfId="4">
  <autoFilter ref="C7:H69" xr:uid="{00000000-0009-0000-0100-000002000000}"/>
  <tableColumns count="6">
    <tableColumn id="1" xr3:uid="{00000000-0010-0000-1000-000001000000}" name="Task Description" dataDxfId="3"/>
    <tableColumn id="2" xr3:uid="{00000000-0010-0000-1000-000002000000}" name="Type" dataDxfId="2"/>
    <tableColumn id="5" xr3:uid="{00000000-0010-0000-1000-000005000000}" name="Start" dataCellStyle="Date"/>
    <tableColumn id="3" xr3:uid="{00000000-0010-0000-1000-000003000000}" name="Resource Required" dataDxfId="1" dataCellStyle="Date 2">
      <calculatedColumnFormula>'Org Culture + Resources'!L27</calculatedColumnFormula>
    </tableColumn>
    <tableColumn id="7" xr3:uid="{00000000-0010-0000-1000-000007000000}" name="Tasks Required" dataDxfId="0" dataCellStyle="Date 2">
      <calculatedColumnFormula>INDEX('Data Output'!$N:$N,MATCH(LEFT(C8,4),'Data Output'!$E:$E,0))</calculatedColumnFormula>
    </tableColumn>
    <tableColumn id="6" xr3:uid="{00000000-0010-0000-1000-000006000000}" name="No. 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Thatch">
  <a:themeElements>
    <a:clrScheme name="Small Business Budget">
      <a:dk1>
        <a:sysClr val="windowText" lastClr="000000"/>
      </a:dk1>
      <a:lt1>
        <a:sysClr val="window" lastClr="FFFFFF"/>
      </a:lt1>
      <a:dk2>
        <a:srgbClr val="355A61"/>
      </a:dk2>
      <a:lt2>
        <a:srgbClr val="DBE3E9"/>
      </a:lt2>
      <a:accent1>
        <a:srgbClr val="62799E"/>
      </a:accent1>
      <a:accent2>
        <a:srgbClr val="B3C035"/>
      </a:accent2>
      <a:accent3>
        <a:srgbClr val="908F74"/>
      </a:accent3>
      <a:accent4>
        <a:srgbClr val="7EA67F"/>
      </a:accent4>
      <a:accent5>
        <a:srgbClr val="5588A5"/>
      </a:accent5>
      <a:accent6>
        <a:srgbClr val="559592"/>
      </a:accent6>
      <a:hlink>
        <a:srgbClr val="66AACD"/>
      </a:hlink>
      <a:folHlink>
        <a:srgbClr val="809DB3"/>
      </a:folHlink>
    </a:clrScheme>
    <a:fontScheme name="Small Business Budget">
      <a:majorFont>
        <a:latin typeface="Gill Sans MT"/>
        <a:ea typeface=""/>
        <a:cs typeface=""/>
      </a:majorFont>
      <a:minorFont>
        <a:latin typeface="Gill Sans MT"/>
        <a:ea typeface=""/>
        <a:cs typeface=""/>
      </a:minorFont>
    </a:fontScheme>
    <a:fmtScheme name="Thatch">
      <a:fillStyleLst>
        <a:solidFill>
          <a:schemeClr val="phClr"/>
        </a:solidFill>
        <a:gradFill rotWithShape="1">
          <a:gsLst>
            <a:gs pos="0">
              <a:schemeClr val="phClr">
                <a:tint val="79000"/>
                <a:satMod val="180000"/>
              </a:schemeClr>
            </a:gs>
            <a:gs pos="65000">
              <a:schemeClr val="phClr">
                <a:tint val="52000"/>
                <a:satMod val="250000"/>
              </a:schemeClr>
            </a:gs>
            <a:gs pos="100000">
              <a:schemeClr val="phClr">
                <a:tint val="29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9525" cap="flat" cmpd="sng" algn="ctr">
          <a:solidFill>
            <a:schemeClr val="phClr"/>
          </a:solidFill>
          <a:prstDash val="solid"/>
        </a:ln>
        <a:ln w="15875" cap="flat" cmpd="sng" algn="ctr">
          <a:solidFill>
            <a:schemeClr val="phClr"/>
          </a:solidFill>
          <a:prstDash val="solid"/>
        </a:ln>
        <a:ln w="38100" cap="flat" cmpd="sng" algn="ctr">
          <a:solidFill>
            <a:schemeClr val="phClr"/>
          </a:solidFill>
          <a:prstDash val="solid"/>
        </a:ln>
      </a:lnStyleLst>
      <a:effectStyleLst>
        <a:effectStyle>
          <a:effectLst>
            <a:outerShdw blurRad="63500" dist="25400" dir="5400000" rotWithShape="0">
              <a:srgbClr val="000000">
                <a:alpha val="43000"/>
              </a:srgbClr>
            </a:outerShdw>
          </a:effectLst>
        </a:effectStyle>
        <a:effectStyle>
          <a:effectLst>
            <a:outerShdw blurRad="63500" dist="25400" dir="5400000" rotWithShape="0">
              <a:srgbClr val="000000">
                <a:alpha val="43000"/>
              </a:srgbClr>
            </a:outerShdw>
          </a:effectLst>
          <a:scene3d>
            <a:camera prst="orthographicFront">
              <a:rot lat="0" lon="0" rev="0"/>
            </a:camera>
            <a:lightRig rig="brightRoom" dir="t">
              <a:rot lat="0" lon="0" rev="8700000"/>
            </a:lightRig>
          </a:scene3d>
          <a:sp3d contourW="12700" prstMaterial="dkEdge">
            <a:bevelT w="0" h="0" prst="relaxedInset"/>
            <a:contourClr>
              <a:schemeClr val="phClr">
                <a:shade val="65000"/>
                <a:satMod val="150000"/>
              </a:schemeClr>
            </a:contourClr>
          </a:sp3d>
        </a:effectStyle>
        <a:effectStyle>
          <a:effectLst>
            <a:outerShdw blurRad="63500" dist="25400" dir="5400000" rotWithShape="0">
              <a:srgbClr val="000000">
                <a:alpha val="43000"/>
              </a:srgbClr>
            </a:outerShdw>
          </a:effectLst>
          <a:scene3d>
            <a:camera prst="orthographicFront">
              <a:rot lat="0" lon="0" rev="0"/>
            </a:camera>
            <a:lightRig rig="glow" dir="t">
              <a:rot lat="0" lon="0" rev="13200000"/>
            </a:lightRig>
          </a:scene3d>
          <a:sp3d prstMaterial="dkEdge">
            <a:bevelT w="63500" h="50800" prst="relaxedInset"/>
          </a:sp3d>
        </a:effectStyle>
      </a:effectStyleLst>
      <a:bgFillStyleLst>
        <a:solidFill>
          <a:schemeClr val="phClr"/>
        </a:solidFill>
        <a:gradFill rotWithShape="1">
          <a:gsLst>
            <a:gs pos="0">
              <a:schemeClr val="phClr">
                <a:tint val="85000"/>
                <a:shade val="95000"/>
                <a:satMod val="200000"/>
              </a:schemeClr>
            </a:gs>
            <a:gs pos="53000">
              <a:schemeClr val="phClr">
                <a:shade val="60000"/>
                <a:satMod val="220000"/>
              </a:schemeClr>
            </a:gs>
            <a:gs pos="100000">
              <a:schemeClr val="phClr">
                <a:shade val="45000"/>
                <a:satMod val="220000"/>
              </a:schemeClr>
            </a:gs>
          </a:gsLst>
          <a:lin ang="16200000" scaled="0"/>
        </a:gradFill>
        <a:gradFill rotWithShape="1">
          <a:gsLst>
            <a:gs pos="0">
              <a:schemeClr val="phClr">
                <a:tint val="83000"/>
                <a:shade val="97000"/>
                <a:satMod val="230000"/>
              </a:schemeClr>
            </a:gs>
            <a:gs pos="100000">
              <a:schemeClr val="phClr">
                <a:shade val="35000"/>
                <a:satMod val="250000"/>
              </a:schemeClr>
            </a:gs>
          </a:gsLst>
          <a:path path="circle">
            <a:fillToRect l="15000" t="50000" r="85000" b="6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9A3ED-19AC-4909-B1DB-68B64F1D54D4}">
  <dimension ref="A1:J60"/>
  <sheetViews>
    <sheetView showGridLines="0" workbookViewId="0">
      <selection activeCell="D6" sqref="D6"/>
    </sheetView>
  </sheetViews>
  <sheetFormatPr defaultColWidth="9.08984375" defaultRowHeight="16.5" x14ac:dyDescent="0.5"/>
  <cols>
    <col min="1" max="1" width="8.81640625" style="208" customWidth="1"/>
    <col min="2" max="2" width="10.6328125" style="208" customWidth="1"/>
    <col min="3" max="3" width="9.08984375" style="208"/>
    <col min="4" max="4" width="12.54296875" style="208" customWidth="1"/>
    <col min="5" max="16384" width="9.08984375" style="208"/>
  </cols>
  <sheetData>
    <row r="1" spans="1:10" ht="83" customHeight="1" x14ac:dyDescent="0.5">
      <c r="A1" s="211"/>
      <c r="D1" s="211"/>
    </row>
    <row r="2" spans="1:10" ht="37" x14ac:dyDescent="1">
      <c r="A2" s="211"/>
      <c r="B2" s="275" t="s">
        <v>286</v>
      </c>
      <c r="C2" s="275"/>
      <c r="D2" s="275"/>
      <c r="E2" s="275"/>
      <c r="F2" s="275"/>
      <c r="G2" s="275"/>
      <c r="H2" s="275"/>
      <c r="I2" s="275"/>
      <c r="J2" s="275"/>
    </row>
    <row r="3" spans="1:10" x14ac:dyDescent="0.5">
      <c r="A3" s="211"/>
      <c r="D3" s="211"/>
    </row>
    <row r="4" spans="1:10" ht="27.5" x14ac:dyDescent="0.8">
      <c r="B4" s="265" t="s">
        <v>285</v>
      </c>
      <c r="C4" s="265"/>
      <c r="D4" s="265"/>
      <c r="E4" s="265"/>
      <c r="F4" s="265"/>
      <c r="G4" s="265"/>
      <c r="H4" s="265"/>
      <c r="I4" s="265"/>
      <c r="J4" s="265"/>
    </row>
    <row r="5" spans="1:10" ht="17" thickBot="1" x14ac:dyDescent="0.55000000000000004"/>
    <row r="6" spans="1:10" ht="17" thickBot="1" x14ac:dyDescent="0.55000000000000004">
      <c r="B6" s="277" t="s">
        <v>227</v>
      </c>
      <c r="C6" s="277"/>
      <c r="D6" s="226"/>
    </row>
    <row r="7" spans="1:10" ht="17" thickBot="1" x14ac:dyDescent="0.55000000000000004">
      <c r="B7" s="220"/>
      <c r="C7" s="220"/>
      <c r="D7" s="220"/>
      <c r="E7" s="220"/>
    </row>
    <row r="8" spans="1:10" ht="17" thickBot="1" x14ac:dyDescent="0.55000000000000004">
      <c r="B8" s="221" t="s">
        <v>239</v>
      </c>
      <c r="C8" s="220"/>
      <c r="D8" s="245"/>
      <c r="E8" s="220"/>
    </row>
    <row r="9" spans="1:10" ht="15.75" customHeight="1" thickBot="1" x14ac:dyDescent="0.55000000000000004">
      <c r="B9" s="220"/>
      <c r="C9" s="220"/>
      <c r="D9" s="220"/>
    </row>
    <row r="10" spans="1:10" ht="17" thickBot="1" x14ac:dyDescent="0.55000000000000004">
      <c r="B10" s="278" t="s">
        <v>228</v>
      </c>
      <c r="C10" s="278"/>
      <c r="D10" s="226"/>
    </row>
    <row r="11" spans="1:10" ht="17" thickBot="1" x14ac:dyDescent="0.55000000000000004">
      <c r="B11" s="276"/>
      <c r="C11" s="276"/>
    </row>
    <row r="12" spans="1:10" ht="17" thickBot="1" x14ac:dyDescent="0.55000000000000004">
      <c r="B12" s="276" t="s">
        <v>236</v>
      </c>
      <c r="C12" s="276"/>
      <c r="D12" s="226"/>
    </row>
    <row r="13" spans="1:10" ht="17" thickBot="1" x14ac:dyDescent="0.55000000000000004"/>
    <row r="14" spans="1:10" ht="17" thickBot="1" x14ac:dyDescent="0.55000000000000004">
      <c r="B14" s="276" t="s">
        <v>230</v>
      </c>
      <c r="C14" s="276"/>
      <c r="D14" s="227" t="s">
        <v>121</v>
      </c>
    </row>
    <row r="15" spans="1:10" ht="17" thickBot="1" x14ac:dyDescent="0.55000000000000004">
      <c r="B15" s="219"/>
      <c r="C15" s="219"/>
    </row>
    <row r="16" spans="1:10" ht="17" thickBot="1" x14ac:dyDescent="0.55000000000000004">
      <c r="B16" s="221" t="s">
        <v>231</v>
      </c>
      <c r="D16" s="227"/>
      <c r="F16" s="223" t="e">
        <f>INDEX(Lookups!$B$3:$B$14,MATCH($D16,Lookups!$C$3:$C$14,0))</f>
        <v>#N/A</v>
      </c>
    </row>
    <row r="17" spans="2:10" ht="17" thickBot="1" x14ac:dyDescent="0.55000000000000004">
      <c r="B17" s="241"/>
      <c r="F17" s="223"/>
    </row>
    <row r="18" spans="2:10" ht="17" thickBot="1" x14ac:dyDescent="0.55000000000000004">
      <c r="B18" s="241" t="s">
        <v>242</v>
      </c>
      <c r="D18" s="242"/>
      <c r="F18" s="223"/>
    </row>
    <row r="20" spans="2:10" ht="27.5" x14ac:dyDescent="0.8">
      <c r="B20" s="265" t="s">
        <v>237</v>
      </c>
      <c r="C20" s="265"/>
      <c r="D20" s="265"/>
      <c r="E20" s="265"/>
      <c r="F20" s="265"/>
      <c r="G20" s="265"/>
      <c r="H20" s="265"/>
      <c r="I20" s="265"/>
      <c r="J20" s="265"/>
    </row>
    <row r="21" spans="2:10" ht="17" thickBot="1" x14ac:dyDescent="0.55000000000000004"/>
    <row r="22" spans="2:10" ht="16.25" customHeight="1" x14ac:dyDescent="0.5">
      <c r="B22" s="256" t="s">
        <v>287</v>
      </c>
      <c r="C22" s="257"/>
      <c r="D22" s="257"/>
      <c r="E22" s="257"/>
      <c r="F22" s="257"/>
      <c r="G22" s="257"/>
      <c r="H22" s="257"/>
      <c r="I22" s="257"/>
      <c r="J22" s="258"/>
    </row>
    <row r="23" spans="2:10" x14ac:dyDescent="0.5">
      <c r="B23" s="259"/>
      <c r="C23" s="260"/>
      <c r="D23" s="260"/>
      <c r="E23" s="260"/>
      <c r="F23" s="260"/>
      <c r="G23" s="260"/>
      <c r="H23" s="260"/>
      <c r="I23" s="260"/>
      <c r="J23" s="261"/>
    </row>
    <row r="24" spans="2:10" x14ac:dyDescent="0.5">
      <c r="B24" s="259"/>
      <c r="C24" s="260"/>
      <c r="D24" s="260"/>
      <c r="E24" s="260"/>
      <c r="F24" s="260"/>
      <c r="G24" s="260"/>
      <c r="H24" s="260"/>
      <c r="I24" s="260"/>
      <c r="J24" s="261"/>
    </row>
    <row r="25" spans="2:10" x14ac:dyDescent="0.5">
      <c r="B25" s="259"/>
      <c r="C25" s="260"/>
      <c r="D25" s="260"/>
      <c r="E25" s="260"/>
      <c r="F25" s="260"/>
      <c r="G25" s="260"/>
      <c r="H25" s="260"/>
      <c r="I25" s="260"/>
      <c r="J25" s="261"/>
    </row>
    <row r="26" spans="2:10" x14ac:dyDescent="0.5">
      <c r="B26" s="259"/>
      <c r="C26" s="260"/>
      <c r="D26" s="260"/>
      <c r="E26" s="260"/>
      <c r="F26" s="260"/>
      <c r="G26" s="260"/>
      <c r="H26" s="260"/>
      <c r="I26" s="260"/>
      <c r="J26" s="261"/>
    </row>
    <row r="27" spans="2:10" x14ac:dyDescent="0.5">
      <c r="B27" s="259"/>
      <c r="C27" s="260"/>
      <c r="D27" s="260"/>
      <c r="E27" s="260"/>
      <c r="F27" s="260"/>
      <c r="G27" s="260"/>
      <c r="H27" s="260"/>
      <c r="I27" s="260"/>
      <c r="J27" s="261"/>
    </row>
    <row r="28" spans="2:10" x14ac:dyDescent="0.5">
      <c r="B28" s="259"/>
      <c r="C28" s="260"/>
      <c r="D28" s="260"/>
      <c r="E28" s="260"/>
      <c r="F28" s="260"/>
      <c r="G28" s="260"/>
      <c r="H28" s="260"/>
      <c r="I28" s="260"/>
      <c r="J28" s="261"/>
    </row>
    <row r="29" spans="2:10" x14ac:dyDescent="0.5">
      <c r="B29" s="259"/>
      <c r="C29" s="260"/>
      <c r="D29" s="260"/>
      <c r="E29" s="260"/>
      <c r="F29" s="260"/>
      <c r="G29" s="260"/>
      <c r="H29" s="260"/>
      <c r="I29" s="260"/>
      <c r="J29" s="261"/>
    </row>
    <row r="30" spans="2:10" x14ac:dyDescent="0.5">
      <c r="B30" s="259"/>
      <c r="C30" s="260"/>
      <c r="D30" s="260"/>
      <c r="E30" s="260"/>
      <c r="F30" s="260"/>
      <c r="G30" s="260"/>
      <c r="H30" s="260"/>
      <c r="I30" s="260"/>
      <c r="J30" s="261"/>
    </row>
    <row r="31" spans="2:10" x14ac:dyDescent="0.5">
      <c r="B31" s="259"/>
      <c r="C31" s="260"/>
      <c r="D31" s="260"/>
      <c r="E31" s="260"/>
      <c r="F31" s="260"/>
      <c r="G31" s="260"/>
      <c r="H31" s="260"/>
      <c r="I31" s="260"/>
      <c r="J31" s="261"/>
    </row>
    <row r="32" spans="2:10" x14ac:dyDescent="0.5">
      <c r="B32" s="259"/>
      <c r="C32" s="260"/>
      <c r="D32" s="260"/>
      <c r="E32" s="260"/>
      <c r="F32" s="260"/>
      <c r="G32" s="260"/>
      <c r="H32" s="260"/>
      <c r="I32" s="260"/>
      <c r="J32" s="261"/>
    </row>
    <row r="33" spans="2:10" ht="62.5" customHeight="1" thickBot="1" x14ac:dyDescent="0.55000000000000004">
      <c r="B33" s="262"/>
      <c r="C33" s="263"/>
      <c r="D33" s="263"/>
      <c r="E33" s="263"/>
      <c r="F33" s="263"/>
      <c r="G33" s="263"/>
      <c r="H33" s="263"/>
      <c r="I33" s="263"/>
      <c r="J33" s="264"/>
    </row>
    <row r="35" spans="2:10" ht="27.5" x14ac:dyDescent="0.8">
      <c r="B35" s="265" t="s">
        <v>238</v>
      </c>
      <c r="C35" s="265"/>
      <c r="D35" s="265"/>
      <c r="E35" s="265"/>
      <c r="F35" s="265"/>
      <c r="G35" s="265"/>
      <c r="H35" s="265"/>
      <c r="I35" s="265"/>
      <c r="J35" s="265"/>
    </row>
    <row r="36" spans="2:10" ht="17" thickBot="1" x14ac:dyDescent="0.55000000000000004"/>
    <row r="37" spans="2:10" ht="16.25" customHeight="1" x14ac:dyDescent="0.5">
      <c r="B37" s="256" t="s">
        <v>288</v>
      </c>
      <c r="C37" s="257"/>
      <c r="D37" s="257"/>
      <c r="E37" s="257"/>
      <c r="F37" s="257"/>
      <c r="G37" s="257"/>
      <c r="H37" s="257"/>
      <c r="I37" s="257"/>
      <c r="J37" s="258"/>
    </row>
    <row r="38" spans="2:10" x14ac:dyDescent="0.5">
      <c r="B38" s="259"/>
      <c r="C38" s="260"/>
      <c r="D38" s="260"/>
      <c r="E38" s="260"/>
      <c r="F38" s="260"/>
      <c r="G38" s="260"/>
      <c r="H38" s="260"/>
      <c r="I38" s="260"/>
      <c r="J38" s="261"/>
    </row>
    <row r="39" spans="2:10" ht="17" thickBot="1" x14ac:dyDescent="0.55000000000000004">
      <c r="B39" s="262"/>
      <c r="C39" s="263"/>
      <c r="D39" s="263"/>
      <c r="E39" s="263"/>
      <c r="F39" s="263"/>
      <c r="G39" s="263"/>
      <c r="H39" s="263"/>
      <c r="I39" s="263"/>
      <c r="J39" s="264"/>
    </row>
    <row r="40" spans="2:10" x14ac:dyDescent="0.5">
      <c r="B40" s="224"/>
      <c r="C40" s="224"/>
      <c r="D40" s="224"/>
      <c r="E40" s="224"/>
      <c r="F40" s="224"/>
      <c r="G40" s="224"/>
      <c r="H40" s="224"/>
      <c r="I40" s="224"/>
      <c r="J40" s="224"/>
    </row>
    <row r="41" spans="2:10" ht="27.5" x14ac:dyDescent="0.8">
      <c r="B41" s="265" t="s">
        <v>290</v>
      </c>
      <c r="C41" s="265"/>
      <c r="D41" s="265"/>
      <c r="E41" s="265"/>
      <c r="F41" s="265"/>
      <c r="G41" s="265"/>
      <c r="H41" s="265"/>
      <c r="I41" s="265"/>
      <c r="J41" s="265"/>
    </row>
    <row r="42" spans="2:10" ht="17" thickBot="1" x14ac:dyDescent="0.55000000000000004">
      <c r="B42" s="224"/>
      <c r="C42" s="224"/>
      <c r="D42" s="224"/>
      <c r="E42" s="224"/>
      <c r="F42" s="224"/>
      <c r="G42" s="224"/>
      <c r="H42" s="224"/>
      <c r="I42" s="224"/>
      <c r="J42" s="224"/>
    </row>
    <row r="43" spans="2:10" ht="16.25" customHeight="1" x14ac:dyDescent="0.5">
      <c r="B43" s="266" t="s">
        <v>289</v>
      </c>
      <c r="C43" s="267"/>
      <c r="D43" s="267"/>
      <c r="E43" s="267"/>
      <c r="F43" s="267"/>
      <c r="G43" s="267"/>
      <c r="H43" s="267"/>
      <c r="I43" s="267"/>
      <c r="J43" s="268"/>
    </row>
    <row r="44" spans="2:10" x14ac:dyDescent="0.5">
      <c r="B44" s="269"/>
      <c r="C44" s="270"/>
      <c r="D44" s="270"/>
      <c r="E44" s="270"/>
      <c r="F44" s="270"/>
      <c r="G44" s="270"/>
      <c r="H44" s="270"/>
      <c r="I44" s="270"/>
      <c r="J44" s="271"/>
    </row>
    <row r="45" spans="2:10" x14ac:dyDescent="0.5">
      <c r="B45" s="269"/>
      <c r="C45" s="270"/>
      <c r="D45" s="270"/>
      <c r="E45" s="270"/>
      <c r="F45" s="270"/>
      <c r="G45" s="270"/>
      <c r="H45" s="270"/>
      <c r="I45" s="270"/>
      <c r="J45" s="271"/>
    </row>
    <row r="46" spans="2:10" x14ac:dyDescent="0.5">
      <c r="B46" s="269"/>
      <c r="C46" s="270"/>
      <c r="D46" s="270"/>
      <c r="E46" s="270"/>
      <c r="F46" s="270"/>
      <c r="G46" s="270"/>
      <c r="H46" s="270"/>
      <c r="I46" s="270"/>
      <c r="J46" s="271"/>
    </row>
    <row r="47" spans="2:10" ht="17" thickBot="1" x14ac:dyDescent="0.55000000000000004">
      <c r="B47" s="272"/>
      <c r="C47" s="273"/>
      <c r="D47" s="273"/>
      <c r="E47" s="273"/>
      <c r="F47" s="273"/>
      <c r="G47" s="273"/>
      <c r="H47" s="273"/>
      <c r="I47" s="273"/>
      <c r="J47" s="274"/>
    </row>
    <row r="48" spans="2:10" x14ac:dyDescent="0.5">
      <c r="B48" s="224"/>
      <c r="C48" s="224"/>
      <c r="D48" s="224"/>
      <c r="E48" s="224"/>
      <c r="F48" s="224"/>
      <c r="G48" s="224"/>
      <c r="H48" s="224"/>
      <c r="I48" s="224"/>
      <c r="J48" s="224"/>
    </row>
    <row r="49" spans="2:10" ht="27.5" x14ac:dyDescent="0.8">
      <c r="B49" s="265" t="s">
        <v>291</v>
      </c>
      <c r="C49" s="265"/>
      <c r="D49" s="265"/>
      <c r="E49" s="265"/>
      <c r="F49" s="265"/>
      <c r="G49" s="265"/>
      <c r="H49" s="265"/>
      <c r="I49" s="265"/>
      <c r="J49" s="265"/>
    </row>
    <row r="50" spans="2:10" ht="17" thickBot="1" x14ac:dyDescent="0.55000000000000004"/>
    <row r="51" spans="2:10" ht="18" customHeight="1" x14ac:dyDescent="0.5">
      <c r="B51" s="256" t="s">
        <v>292</v>
      </c>
      <c r="C51" s="257"/>
      <c r="D51" s="257"/>
      <c r="E51" s="257"/>
      <c r="F51" s="257"/>
      <c r="G51" s="257"/>
      <c r="H51" s="257"/>
      <c r="I51" s="257"/>
      <c r="J51" s="258"/>
    </row>
    <row r="52" spans="2:10" x14ac:dyDescent="0.5">
      <c r="B52" s="259"/>
      <c r="C52" s="260"/>
      <c r="D52" s="260"/>
      <c r="E52" s="260"/>
      <c r="F52" s="260"/>
      <c r="G52" s="260"/>
      <c r="H52" s="260"/>
      <c r="I52" s="260"/>
      <c r="J52" s="261"/>
    </row>
    <row r="53" spans="2:10" x14ac:dyDescent="0.5">
      <c r="B53" s="259"/>
      <c r="C53" s="260"/>
      <c r="D53" s="260"/>
      <c r="E53" s="260"/>
      <c r="F53" s="260"/>
      <c r="G53" s="260"/>
      <c r="H53" s="260"/>
      <c r="I53" s="260"/>
      <c r="J53" s="261"/>
    </row>
    <row r="54" spans="2:10" x14ac:dyDescent="0.5">
      <c r="B54" s="259"/>
      <c r="C54" s="260"/>
      <c r="D54" s="260"/>
      <c r="E54" s="260"/>
      <c r="F54" s="260"/>
      <c r="G54" s="260"/>
      <c r="H54" s="260"/>
      <c r="I54" s="260"/>
      <c r="J54" s="261"/>
    </row>
    <row r="55" spans="2:10" x14ac:dyDescent="0.5">
      <c r="B55" s="259"/>
      <c r="C55" s="260"/>
      <c r="D55" s="260"/>
      <c r="E55" s="260"/>
      <c r="F55" s="260"/>
      <c r="G55" s="260"/>
      <c r="H55" s="260"/>
      <c r="I55" s="260"/>
      <c r="J55" s="261"/>
    </row>
    <row r="56" spans="2:10" x14ac:dyDescent="0.5">
      <c r="B56" s="259"/>
      <c r="C56" s="260"/>
      <c r="D56" s="260"/>
      <c r="E56" s="260"/>
      <c r="F56" s="260"/>
      <c r="G56" s="260"/>
      <c r="H56" s="260"/>
      <c r="I56" s="260"/>
      <c r="J56" s="261"/>
    </row>
    <row r="57" spans="2:10" x14ac:dyDescent="0.5">
      <c r="B57" s="259"/>
      <c r="C57" s="260"/>
      <c r="D57" s="260"/>
      <c r="E57" s="260"/>
      <c r="F57" s="260"/>
      <c r="G57" s="260"/>
      <c r="H57" s="260"/>
      <c r="I57" s="260"/>
      <c r="J57" s="261"/>
    </row>
    <row r="58" spans="2:10" x14ac:dyDescent="0.5">
      <c r="B58" s="259"/>
      <c r="C58" s="260"/>
      <c r="D58" s="260"/>
      <c r="E58" s="260"/>
      <c r="F58" s="260"/>
      <c r="G58" s="260"/>
      <c r="H58" s="260"/>
      <c r="I58" s="260"/>
      <c r="J58" s="261"/>
    </row>
    <row r="59" spans="2:10" x14ac:dyDescent="0.5">
      <c r="B59" s="259"/>
      <c r="C59" s="260"/>
      <c r="D59" s="260"/>
      <c r="E59" s="260"/>
      <c r="F59" s="260"/>
      <c r="G59" s="260"/>
      <c r="H59" s="260"/>
      <c r="I59" s="260"/>
      <c r="J59" s="261"/>
    </row>
    <row r="60" spans="2:10" ht="34" customHeight="1" thickBot="1" x14ac:dyDescent="0.55000000000000004">
      <c r="B60" s="262"/>
      <c r="C60" s="263"/>
      <c r="D60" s="263"/>
      <c r="E60" s="263"/>
      <c r="F60" s="263"/>
      <c r="G60" s="263"/>
      <c r="H60" s="263"/>
      <c r="I60" s="263"/>
      <c r="J60" s="264"/>
    </row>
  </sheetData>
  <sheetProtection sheet="1" selectLockedCells="1"/>
  <mergeCells count="15">
    <mergeCell ref="B4:J4"/>
    <mergeCell ref="B2:J2"/>
    <mergeCell ref="B20:J20"/>
    <mergeCell ref="B22:J33"/>
    <mergeCell ref="B14:C14"/>
    <mergeCell ref="B6:C6"/>
    <mergeCell ref="B10:C10"/>
    <mergeCell ref="B11:C11"/>
    <mergeCell ref="B12:C12"/>
    <mergeCell ref="B51:J60"/>
    <mergeCell ref="B35:J35"/>
    <mergeCell ref="B37:J39"/>
    <mergeCell ref="B41:J41"/>
    <mergeCell ref="B43:J47"/>
    <mergeCell ref="B49:J49"/>
  </mergeCells>
  <dataValidations count="3">
    <dataValidation type="list" allowBlank="1" showInputMessage="1" showErrorMessage="1" sqref="D10" xr:uid="{54FFC508-8ECC-40BF-9A96-534C26A0A381}">
      <formula1>"Educational Institutions, Integration Joint Boards, Local Governmanet, National Health Services, Transport Partnerhips, Others"</formula1>
    </dataValidation>
    <dataValidation type="list" allowBlank="1" showInputMessage="1" showErrorMessage="1" sqref="D15" xr:uid="{25F0E9C1-9763-44C3-B6C5-1D3EF9D09E55}">
      <formula1>"Monthly, Quarterly, Annually"</formula1>
    </dataValidation>
    <dataValidation type="list" allowBlank="1" showInputMessage="1" showErrorMessage="1" sqref="D14" xr:uid="{5FEC7801-CE30-4CCD-8BC9-43FEF00CBA21}">
      <formula1>"Quarterly, Bi-Annually, Annually"</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7324D5-B4C4-4A58-BC64-32A0B25D7B09}">
          <x14:formula1>
            <xm:f>INDEX(Lookups!$C$3:$E$14,,MATCH(D14,Lookups!$C$2:$E$2,0))</xm:f>
          </x14:formula1>
          <xm:sqref>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76F9A-BDB5-451C-A086-501019EE8EA2}">
  <sheetPr>
    <tabColor rgb="FF0070C0"/>
    <pageSetUpPr fitToPage="1"/>
  </sheetPr>
  <dimension ref="A1:AR146"/>
  <sheetViews>
    <sheetView showGridLines="0" topLeftCell="A4" zoomScale="40" zoomScaleNormal="40" workbookViewId="0">
      <selection activeCell="E53" sqref="E53:P53"/>
    </sheetView>
  </sheetViews>
  <sheetFormatPr defaultColWidth="0" defaultRowHeight="30" customHeight="1" zeroHeight="1" x14ac:dyDescent="0.5"/>
  <cols>
    <col min="1" max="1" width="2.6328125" style="1" customWidth="1"/>
    <col min="2" max="2" width="1.08984375" style="1" customWidth="1"/>
    <col min="3" max="3" width="14.08984375" style="1" customWidth="1"/>
    <col min="4" max="4" width="12.08984375" style="1" customWidth="1"/>
    <col min="5" max="9" width="13.6328125" style="1" customWidth="1"/>
    <col min="10" max="10" width="30.453125" style="1" customWidth="1"/>
    <col min="11" max="11" width="19.1796875" style="1" customWidth="1"/>
    <col min="12" max="12" width="18.81640625" style="1" customWidth="1"/>
    <col min="13" max="13" width="19.6328125" style="1" customWidth="1"/>
    <col min="14" max="14" width="20.81640625" style="1" customWidth="1"/>
    <col min="15" max="16" width="12.08984375" style="1" customWidth="1"/>
    <col min="17" max="17" width="5.36328125" style="1" customWidth="1"/>
    <col min="18" max="18" width="9" style="1" customWidth="1"/>
    <col min="19" max="19" width="49.81640625" style="135" customWidth="1"/>
    <col min="20" max="20" width="1" style="135" customWidth="1"/>
    <col min="21" max="21" width="49.81640625" style="135" customWidth="1"/>
    <col min="22" max="22" width="1" style="135" customWidth="1"/>
    <col min="23" max="23" width="49.81640625" style="135" customWidth="1"/>
    <col min="24" max="24" width="9.81640625" style="2" customWidth="1"/>
    <col min="25" max="25" width="1.08984375" style="2" customWidth="1"/>
    <col min="26" max="26" width="48.36328125" style="2" hidden="1" customWidth="1"/>
    <col min="27" max="27" width="22.6328125" style="2" hidden="1" customWidth="1"/>
    <col min="28" max="28" width="31" style="1" hidden="1" customWidth="1"/>
    <col min="29" max="29" width="11.81640625" style="1" hidden="1" customWidth="1"/>
    <col min="30" max="30" width="4.08984375" style="1" hidden="1" customWidth="1"/>
    <col min="31" max="31" width="2.6328125" style="1" hidden="1" customWidth="1"/>
    <col min="32" max="32" width="1.08984375" style="1" hidden="1" customWidth="1"/>
    <col min="33" max="33" width="48.36328125" style="1" hidden="1" customWidth="1"/>
    <col min="34" max="34" width="22.6328125" style="1" hidden="1" customWidth="1"/>
    <col min="35" max="35" width="31" style="1" hidden="1" customWidth="1"/>
    <col min="36" max="36" width="12" style="9" hidden="1" customWidth="1"/>
    <col min="37" max="37" width="4.08984375" style="1" hidden="1" customWidth="1"/>
    <col min="38" max="38" width="2.6328125" style="1" hidden="1" customWidth="1"/>
    <col min="39" max="39" width="1.08984375" style="1" hidden="1" customWidth="1"/>
    <col min="40" max="40" width="57.453125" style="1" hidden="1" customWidth="1"/>
    <col min="41" max="41" width="22.6328125" style="1" hidden="1" customWidth="1"/>
    <col min="42" max="42" width="31" style="1" hidden="1" customWidth="1"/>
    <col min="43" max="43" width="9.453125" style="1" hidden="1" customWidth="1"/>
    <col min="44" max="44" width="4.08984375" style="1" hidden="1" customWidth="1"/>
    <col min="45" max="16384" width="9.08984375" style="1" hidden="1"/>
  </cols>
  <sheetData>
    <row r="1" spans="1:42" ht="30" hidden="1" customHeight="1" x14ac:dyDescent="0.5">
      <c r="D1" s="1">
        <v>1</v>
      </c>
      <c r="E1" s="1">
        <v>2</v>
      </c>
      <c r="F1" s="1">
        <v>3</v>
      </c>
      <c r="G1" s="1">
        <v>4</v>
      </c>
      <c r="H1" s="1">
        <v>5</v>
      </c>
      <c r="I1" s="1">
        <v>6</v>
      </c>
      <c r="J1" s="1">
        <v>7</v>
      </c>
      <c r="K1" s="1">
        <v>8</v>
      </c>
      <c r="L1" s="1">
        <v>9</v>
      </c>
      <c r="M1" s="1">
        <v>10</v>
      </c>
      <c r="N1" s="1">
        <v>11</v>
      </c>
      <c r="O1" s="1">
        <v>12</v>
      </c>
    </row>
    <row r="2" spans="1:42" ht="30" customHeight="1" x14ac:dyDescent="0.5">
      <c r="C2" s="281" t="s">
        <v>50</v>
      </c>
      <c r="D2" s="282"/>
      <c r="E2" s="282"/>
      <c r="Z2" s="40"/>
      <c r="AD2" s="10"/>
      <c r="AE2" s="2"/>
      <c r="AG2" s="11"/>
      <c r="AK2" s="10"/>
      <c r="AL2" s="2"/>
      <c r="AN2" s="11"/>
    </row>
    <row r="3" spans="1:42" s="12" customFormat="1" ht="35.75" customHeight="1" x14ac:dyDescent="0.5">
      <c r="B3" s="283" t="s">
        <v>98</v>
      </c>
      <c r="C3" s="283"/>
      <c r="D3" s="283"/>
      <c r="E3" s="283"/>
      <c r="S3" s="136"/>
      <c r="T3" s="136"/>
      <c r="U3" s="136"/>
      <c r="V3" s="136"/>
      <c r="W3" s="136"/>
      <c r="X3" s="33"/>
      <c r="Y3" s="154"/>
      <c r="Z3" s="154"/>
      <c r="AA3" s="155"/>
      <c r="AB3" s="155"/>
      <c r="AE3" s="33"/>
      <c r="AF3" s="284"/>
      <c r="AG3" s="284"/>
      <c r="AH3" s="284"/>
      <c r="AI3" s="284"/>
      <c r="AL3" s="33"/>
      <c r="AM3" s="284"/>
      <c r="AN3" s="284"/>
      <c r="AO3" s="284"/>
      <c r="AP3" s="284"/>
    </row>
    <row r="4" spans="1:42" s="13" customFormat="1" ht="74.25" customHeight="1" x14ac:dyDescent="0.5">
      <c r="A4" s="82"/>
      <c r="B4" s="201" t="s">
        <v>269</v>
      </c>
      <c r="C4" s="201"/>
      <c r="D4" s="201"/>
      <c r="E4" s="201"/>
      <c r="F4" s="201"/>
      <c r="G4" s="201"/>
      <c r="H4" s="201"/>
      <c r="I4" s="202"/>
      <c r="J4" s="202"/>
      <c r="K4" s="83"/>
      <c r="L4" s="83"/>
      <c r="M4" s="83"/>
      <c r="N4" s="83"/>
      <c r="O4" s="83"/>
      <c r="P4" s="83"/>
      <c r="Q4" s="83"/>
      <c r="R4" s="83"/>
      <c r="S4" s="135"/>
      <c r="T4" s="135"/>
      <c r="U4" s="135"/>
      <c r="V4" s="135"/>
      <c r="W4" s="135"/>
      <c r="X4" s="102"/>
      <c r="Y4" s="103"/>
      <c r="Z4" s="103"/>
      <c r="AA4" s="156"/>
      <c r="AB4" s="156"/>
      <c r="AE4" s="102"/>
      <c r="AF4" s="285"/>
      <c r="AG4" s="285"/>
      <c r="AH4" s="285"/>
      <c r="AI4" s="285"/>
      <c r="AJ4" s="137"/>
      <c r="AL4" s="102"/>
      <c r="AM4" s="285"/>
      <c r="AN4" s="285"/>
      <c r="AO4" s="285"/>
      <c r="AP4" s="285"/>
    </row>
    <row r="5" spans="1:42" ht="44.25" customHeight="1" x14ac:dyDescent="0.5">
      <c r="B5" s="8"/>
      <c r="C5" s="88" t="s">
        <v>99</v>
      </c>
      <c r="D5" s="6"/>
      <c r="E5" s="3"/>
      <c r="Y5" s="7"/>
      <c r="Z5" s="7"/>
      <c r="AA5" s="6"/>
      <c r="AB5" s="3"/>
      <c r="AD5" s="10"/>
      <c r="AE5" s="2"/>
      <c r="AF5" s="8"/>
      <c r="AG5" s="8"/>
      <c r="AH5" s="6"/>
      <c r="AI5" s="3"/>
      <c r="AK5" s="10"/>
      <c r="AL5" s="2"/>
      <c r="AM5" s="8"/>
      <c r="AN5" s="8"/>
      <c r="AO5" s="6"/>
      <c r="AP5" s="3"/>
    </row>
    <row r="6" spans="1:42" ht="33.9" customHeight="1" x14ac:dyDescent="0.5">
      <c r="B6" s="8"/>
      <c r="C6" s="8"/>
      <c r="D6" s="6"/>
      <c r="E6" s="3"/>
      <c r="Y6" s="7"/>
      <c r="Z6" s="7"/>
      <c r="AA6" s="6"/>
      <c r="AB6" s="3"/>
      <c r="AD6" s="10"/>
      <c r="AE6" s="2"/>
      <c r="AF6" s="8"/>
      <c r="AG6" s="8"/>
      <c r="AH6" s="6"/>
      <c r="AI6" s="3"/>
      <c r="AK6" s="10"/>
      <c r="AL6" s="2"/>
      <c r="AM6" s="8"/>
      <c r="AN6" s="8"/>
      <c r="AO6" s="6"/>
      <c r="AP6" s="3"/>
    </row>
    <row r="7" spans="1:42" ht="37.5" customHeight="1" x14ac:dyDescent="0.5">
      <c r="B7" s="8"/>
      <c r="C7" s="279" t="str">
        <f>'New Instructions'!$D$14</f>
        <v>Annually</v>
      </c>
      <c r="D7" s="280"/>
      <c r="E7" s="240">
        <f>INDEX(Lookups!$C$3:$E$14,MATCH('Org Culture + Resources'!D$1,Lookups!$B$3:$B$14,0),MATCH($C$7,Lookups!$C$2:$E$2,0))</f>
        <v>2020</v>
      </c>
      <c r="F7" s="240">
        <f>INDEX(Lookups!$C$3:$E$14,MATCH('Org Culture + Resources'!E$1,Lookups!$B$3:$B$14,0),MATCH($C$7,Lookups!$C$2:$E$2,0))</f>
        <v>2021</v>
      </c>
      <c r="G7" s="240">
        <f>INDEX(Lookups!$C$3:$E$14,MATCH('Org Culture + Resources'!F$1,Lookups!$B$3:$B$14,0),MATCH($C$7,Lookups!$C$2:$E$2,0))</f>
        <v>2022</v>
      </c>
      <c r="H7" s="240">
        <f>INDEX(Lookups!$C$3:$E$14,MATCH('Org Culture + Resources'!G$1,Lookups!$B$3:$B$14,0),MATCH($C$7,Lookups!$C$2:$E$2,0))</f>
        <v>2023</v>
      </c>
      <c r="I7" s="240" t="str">
        <f>INDEX(Lookups!$C$3:$E$14,MATCH('Org Culture + Resources'!H$1,Lookups!$B$3:$B$14,0),MATCH($C$7,Lookups!$C$2:$E$2,0))</f>
        <v/>
      </c>
      <c r="J7" s="240" t="str">
        <f>INDEX(Lookups!$C$3:$E$14,MATCH('Org Culture + Resources'!I$1,Lookups!$B$3:$B$14,0),MATCH($C$7,Lookups!$C$2:$E$2,0))</f>
        <v/>
      </c>
      <c r="K7" s="240" t="str">
        <f>INDEX(Lookups!$C$3:$E$14,MATCH('Org Culture + Resources'!J$1,Lookups!$B$3:$B$14,0),MATCH($C$7,Lookups!$C$2:$E$2,0))</f>
        <v/>
      </c>
      <c r="L7" s="240" t="str">
        <f>INDEX(Lookups!$C$3:$E$14,MATCH('Org Culture + Resources'!K$1,Lookups!$B$3:$B$14,0),MATCH($C$7,Lookups!$C$2:$E$2,0))</f>
        <v/>
      </c>
      <c r="M7" s="240" t="str">
        <f>INDEX(Lookups!$C$3:$E$14,MATCH('Org Culture + Resources'!L$1,Lookups!$B$3:$B$14,0),MATCH($C$7,Lookups!$C$2:$E$2,0))</f>
        <v/>
      </c>
      <c r="N7" s="240" t="str">
        <f>INDEX(Lookups!$C$3:$E$14,MATCH('Org Culture + Resources'!M$1,Lookups!$B$3:$B$14,0),MATCH($C$7,Lookups!$C$2:$E$2,0))</f>
        <v/>
      </c>
      <c r="O7" s="240" t="str">
        <f>INDEX(Lookups!$C$3:$E$14,MATCH('Org Culture + Resources'!N$1,Lookups!$B$3:$B$14,0),MATCH($C$7,Lookups!$C$2:$E$2,0))</f>
        <v/>
      </c>
      <c r="P7" s="240" t="str">
        <f>INDEX(Lookups!$C$3:$E$14,MATCH('Org Culture + Resources'!O$1,Lookups!$B$3:$B$14,0),MATCH($C$7,Lookups!$C$2:$E$2,0))</f>
        <v/>
      </c>
      <c r="Y7" s="7"/>
      <c r="Z7" s="7"/>
      <c r="AA7" s="6"/>
      <c r="AB7" s="3"/>
      <c r="AD7" s="10"/>
      <c r="AE7" s="2"/>
      <c r="AF7" s="8"/>
      <c r="AG7" s="8"/>
      <c r="AH7" s="6"/>
      <c r="AI7" s="3"/>
      <c r="AK7" s="10"/>
      <c r="AL7" s="2"/>
      <c r="AM7" s="8"/>
      <c r="AN7" s="8"/>
      <c r="AO7" s="6"/>
      <c r="AP7" s="3"/>
    </row>
    <row r="8" spans="1:42" ht="37.5" customHeight="1" x14ac:dyDescent="0.5">
      <c r="B8" s="8"/>
      <c r="C8" s="279" t="s">
        <v>112</v>
      </c>
      <c r="D8" s="280"/>
      <c r="E8" s="243" t="str">
        <f>IF(E15/3+E27/3+E40/3+E53/3=0,"",E15/3+E27/3+E40/3+E53/3)</f>
        <v/>
      </c>
      <c r="F8" s="243" t="str">
        <f t="shared" ref="F8:P8" si="0">IF(F15/3+F27/3+F40/3+F53/3=0,"",F15/3+F27/3+F40/3+F53/3)</f>
        <v/>
      </c>
      <c r="G8" s="243" t="str">
        <f t="shared" si="0"/>
        <v/>
      </c>
      <c r="H8" s="243" t="str">
        <f t="shared" si="0"/>
        <v/>
      </c>
      <c r="I8" s="244" t="str">
        <f t="shared" si="0"/>
        <v/>
      </c>
      <c r="J8" s="244" t="str">
        <f t="shared" si="0"/>
        <v/>
      </c>
      <c r="K8" s="244" t="str">
        <f t="shared" si="0"/>
        <v/>
      </c>
      <c r="L8" s="244" t="str">
        <f t="shared" si="0"/>
        <v/>
      </c>
      <c r="M8" s="244" t="str">
        <f t="shared" si="0"/>
        <v/>
      </c>
      <c r="N8" s="244" t="str">
        <f t="shared" si="0"/>
        <v/>
      </c>
      <c r="O8" s="244" t="str">
        <f t="shared" si="0"/>
        <v/>
      </c>
      <c r="P8" s="244" t="str">
        <f t="shared" si="0"/>
        <v/>
      </c>
      <c r="Y8" s="7"/>
      <c r="Z8" s="7"/>
      <c r="AA8" s="6"/>
      <c r="AB8" s="3"/>
      <c r="AD8" s="10"/>
      <c r="AE8" s="2"/>
      <c r="AF8" s="8"/>
      <c r="AG8" s="8"/>
      <c r="AH8" s="6"/>
      <c r="AI8" s="3"/>
      <c r="AK8" s="10"/>
      <c r="AL8" s="2"/>
      <c r="AM8" s="8"/>
      <c r="AN8" s="8"/>
      <c r="AO8" s="6"/>
      <c r="AP8" s="3"/>
    </row>
    <row r="9" spans="1:42" ht="33.9" customHeight="1" thickBot="1" x14ac:dyDescent="0.55000000000000004">
      <c r="B9" s="8"/>
      <c r="C9" s="8"/>
      <c r="D9" s="6"/>
      <c r="E9" s="3"/>
      <c r="T9" s="148"/>
      <c r="V9" s="148"/>
      <c r="Y9" s="7"/>
      <c r="Z9" s="7"/>
      <c r="AA9" s="6"/>
      <c r="AB9" s="3"/>
      <c r="AD9" s="10"/>
      <c r="AE9" s="2"/>
      <c r="AF9" s="8"/>
      <c r="AG9" s="8"/>
      <c r="AH9" s="6"/>
      <c r="AI9" s="3"/>
      <c r="AK9" s="10"/>
      <c r="AL9" s="2"/>
      <c r="AM9" s="8"/>
      <c r="AN9" s="8"/>
      <c r="AO9" s="6"/>
      <c r="AP9" s="3"/>
    </row>
    <row r="10" spans="1:42" ht="49.25" customHeight="1" thickTop="1" thickBot="1" x14ac:dyDescent="0.55000000000000004">
      <c r="B10" s="163"/>
      <c r="C10" s="164" t="s">
        <v>126</v>
      </c>
      <c r="D10" s="164"/>
      <c r="E10" s="164"/>
      <c r="F10" s="165"/>
      <c r="G10" s="165"/>
      <c r="H10" s="165"/>
      <c r="I10" s="165"/>
      <c r="J10" s="165"/>
      <c r="K10" s="165"/>
      <c r="L10" s="165"/>
      <c r="M10" s="165"/>
      <c r="N10" s="165"/>
      <c r="O10" s="165"/>
      <c r="P10" s="165"/>
      <c r="Q10" s="166"/>
      <c r="S10" s="295" t="s">
        <v>272</v>
      </c>
      <c r="T10" s="257"/>
      <c r="U10" s="257"/>
      <c r="V10" s="257"/>
      <c r="W10" s="258"/>
      <c r="Y10" s="96"/>
      <c r="Z10" s="96"/>
      <c r="AD10" s="10"/>
      <c r="AE10" s="2"/>
      <c r="AJ10" s="1"/>
      <c r="AK10" s="10"/>
      <c r="AL10" s="2"/>
    </row>
    <row r="11" spans="1:42" ht="66.75" customHeight="1" thickTop="1" x14ac:dyDescent="0.5">
      <c r="B11" s="187"/>
      <c r="C11" s="286" t="s">
        <v>53</v>
      </c>
      <c r="D11" s="286"/>
      <c r="E11" s="286"/>
      <c r="F11" s="286"/>
      <c r="G11" s="286"/>
      <c r="H11" s="286" t="s">
        <v>4</v>
      </c>
      <c r="I11" s="286"/>
      <c r="J11" s="286"/>
      <c r="K11" s="286"/>
      <c r="L11" s="286"/>
      <c r="M11" s="151"/>
      <c r="N11" s="151"/>
      <c r="O11" s="151"/>
      <c r="P11" s="151"/>
      <c r="Q11" s="167"/>
      <c r="R11" s="100"/>
      <c r="S11" s="296"/>
      <c r="T11" s="297"/>
      <c r="U11" s="297"/>
      <c r="V11" s="297"/>
      <c r="W11" s="298"/>
      <c r="Y11" s="95"/>
      <c r="Z11" s="95"/>
      <c r="AD11" s="10"/>
      <c r="AE11" s="2"/>
      <c r="AJ11" s="1"/>
      <c r="AK11" s="10"/>
      <c r="AL11" s="2"/>
    </row>
    <row r="12" spans="1:42" ht="96.5" customHeight="1" x14ac:dyDescent="0.5">
      <c r="B12" s="188"/>
      <c r="C12" s="287" t="s">
        <v>111</v>
      </c>
      <c r="D12" s="287"/>
      <c r="E12" s="287"/>
      <c r="F12" s="287"/>
      <c r="G12" s="287"/>
      <c r="H12" s="287" t="s">
        <v>149</v>
      </c>
      <c r="I12" s="287"/>
      <c r="J12" s="287"/>
      <c r="K12" s="287"/>
      <c r="L12" s="287"/>
      <c r="M12" s="152"/>
      <c r="N12" s="152"/>
      <c r="O12" s="152"/>
      <c r="P12" s="152"/>
      <c r="Q12" s="168"/>
      <c r="R12" s="101"/>
      <c r="S12" s="296"/>
      <c r="T12" s="297"/>
      <c r="U12" s="297"/>
      <c r="V12" s="297"/>
      <c r="W12" s="298"/>
      <c r="Y12" s="95"/>
      <c r="Z12" s="95"/>
      <c r="AD12" s="10"/>
      <c r="AE12" s="2"/>
      <c r="AJ12" s="1"/>
      <c r="AK12" s="10"/>
      <c r="AL12" s="2"/>
    </row>
    <row r="13" spans="1:42" ht="80" customHeight="1" x14ac:dyDescent="0.5">
      <c r="B13" s="188"/>
      <c r="C13" s="287"/>
      <c r="D13" s="287"/>
      <c r="E13" s="287"/>
      <c r="F13" s="287"/>
      <c r="G13" s="287"/>
      <c r="H13" s="287"/>
      <c r="I13" s="287"/>
      <c r="J13" s="287"/>
      <c r="K13" s="287"/>
      <c r="L13" s="287"/>
      <c r="M13" s="153"/>
      <c r="N13" s="153"/>
      <c r="O13" s="153"/>
      <c r="P13" s="153"/>
      <c r="Q13" s="169"/>
      <c r="R13" s="87"/>
      <c r="S13" s="296"/>
      <c r="T13" s="297"/>
      <c r="U13" s="297"/>
      <c r="V13" s="297"/>
      <c r="W13" s="298"/>
      <c r="Y13" s="95"/>
      <c r="Z13" s="95"/>
      <c r="AD13" s="10"/>
      <c r="AE13" s="2"/>
      <c r="AJ13" s="1"/>
      <c r="AK13" s="10"/>
      <c r="AL13" s="2"/>
    </row>
    <row r="14" spans="1:42" ht="37.5" customHeight="1" x14ac:dyDescent="0.5">
      <c r="B14" s="188"/>
      <c r="C14" s="279" t="str">
        <f>C7</f>
        <v>Annually</v>
      </c>
      <c r="D14" s="280"/>
      <c r="E14" s="240">
        <f>INDEX(Lookups!$C$3:$E$14,MATCH('Org Culture + Resources'!D$1,Lookups!$B$3:$B$14,0),MATCH($C$7,Lookups!$C$2:$E$2,0))</f>
        <v>2020</v>
      </c>
      <c r="F14" s="240">
        <f>INDEX(Lookups!$C$3:$E$14,MATCH('Org Culture + Resources'!E$1,Lookups!$B$3:$B$14,0),MATCH($C$7,Lookups!$C$2:$E$2,0))</f>
        <v>2021</v>
      </c>
      <c r="G14" s="240">
        <f>INDEX(Lookups!$C$3:$E$14,MATCH('Org Culture + Resources'!F$1,Lookups!$B$3:$B$14,0),MATCH($C$7,Lookups!$C$2:$E$2,0))</f>
        <v>2022</v>
      </c>
      <c r="H14" s="240">
        <f>INDEX(Lookups!$C$3:$E$14,MATCH('Org Culture + Resources'!G$1,Lookups!$B$3:$B$14,0),MATCH($C$7,Lookups!$C$2:$E$2,0))</f>
        <v>2023</v>
      </c>
      <c r="I14" s="240" t="str">
        <f>INDEX(Lookups!$C$3:$E$14,MATCH('Org Culture + Resources'!H$1,Lookups!$B$3:$B$14,0),MATCH($C$7,Lookups!$C$2:$E$2,0))</f>
        <v/>
      </c>
      <c r="J14" s="240" t="str">
        <f>INDEX(Lookups!$C$3:$E$14,MATCH('Org Culture + Resources'!I$1,Lookups!$B$3:$B$14,0),MATCH($C$7,Lookups!$C$2:$E$2,0))</f>
        <v/>
      </c>
      <c r="K14" s="240" t="str">
        <f>INDEX(Lookups!$C$3:$E$14,MATCH('Org Culture + Resources'!J$1,Lookups!$B$3:$B$14,0),MATCH($C$7,Lookups!$C$2:$E$2,0))</f>
        <v/>
      </c>
      <c r="L14" s="240" t="str">
        <f>INDEX(Lookups!$C$3:$E$14,MATCH('Org Culture + Resources'!K$1,Lookups!$B$3:$B$14,0),MATCH($C$7,Lookups!$C$2:$E$2,0))</f>
        <v/>
      </c>
      <c r="M14" s="240" t="str">
        <f>INDEX(Lookups!$C$3:$E$14,MATCH('Org Culture + Resources'!L$1,Lookups!$B$3:$B$14,0),MATCH($C$7,Lookups!$C$2:$E$2,0))</f>
        <v/>
      </c>
      <c r="N14" s="240" t="str">
        <f>INDEX(Lookups!$C$3:$E$14,MATCH('Org Culture + Resources'!M$1,Lookups!$B$3:$B$14,0),MATCH($C$7,Lookups!$C$2:$E$2,0))</f>
        <v/>
      </c>
      <c r="O14" s="240" t="str">
        <f>INDEX(Lookups!$C$3:$E$14,MATCH('Org Culture + Resources'!N$1,Lookups!$B$3:$B$14,0),MATCH($C$7,Lookups!$C$2:$E$2,0))</f>
        <v/>
      </c>
      <c r="P14" s="240" t="str">
        <f>INDEX(Lookups!$C$3:$E$14,MATCH('Org Culture + Resources'!O$1,Lookups!$B$3:$B$14,0),MATCH($C$7,Lookups!$C$2:$E$2,0))</f>
        <v/>
      </c>
      <c r="Q14" s="169"/>
      <c r="R14" s="87"/>
      <c r="S14" s="296"/>
      <c r="T14" s="297"/>
      <c r="U14" s="297"/>
      <c r="V14" s="297"/>
      <c r="W14" s="298"/>
      <c r="Y14" s="95"/>
      <c r="Z14" s="95"/>
      <c r="AD14" s="10"/>
      <c r="AE14" s="2"/>
      <c r="AJ14" s="1"/>
      <c r="AK14" s="10"/>
      <c r="AL14" s="2"/>
    </row>
    <row r="15" spans="1:42" ht="37.5" customHeight="1" x14ac:dyDescent="0.5">
      <c r="B15" s="188"/>
      <c r="C15" s="279" t="s">
        <v>112</v>
      </c>
      <c r="D15" s="280"/>
      <c r="E15" s="150"/>
      <c r="F15" s="150"/>
      <c r="G15" s="150"/>
      <c r="H15" s="150"/>
      <c r="I15" s="149"/>
      <c r="J15" s="149"/>
      <c r="K15" s="149"/>
      <c r="L15" s="149"/>
      <c r="M15" s="149"/>
      <c r="N15" s="149"/>
      <c r="O15" s="149"/>
      <c r="P15" s="149"/>
      <c r="Q15" s="169"/>
      <c r="R15" s="87"/>
      <c r="S15" s="296"/>
      <c r="T15" s="297"/>
      <c r="U15" s="297"/>
      <c r="V15" s="297"/>
      <c r="W15" s="298"/>
      <c r="Y15" s="95"/>
      <c r="Z15" s="95"/>
      <c r="AD15" s="10"/>
      <c r="AE15" s="2"/>
      <c r="AJ15" s="1"/>
      <c r="AK15" s="10"/>
      <c r="AL15" s="2"/>
    </row>
    <row r="16" spans="1:42" ht="39.5" customHeight="1" thickBot="1" x14ac:dyDescent="0.55000000000000004">
      <c r="B16" s="170"/>
      <c r="C16" s="171"/>
      <c r="D16" s="172"/>
      <c r="E16" s="173"/>
      <c r="F16" s="173"/>
      <c r="G16" s="173"/>
      <c r="H16" s="173"/>
      <c r="I16" s="173"/>
      <c r="J16" s="173"/>
      <c r="K16" s="173"/>
      <c r="L16" s="173"/>
      <c r="M16" s="173"/>
      <c r="N16" s="173"/>
      <c r="O16" s="173"/>
      <c r="P16" s="173"/>
      <c r="Q16" s="174"/>
      <c r="R16" s="87"/>
      <c r="S16" s="299"/>
      <c r="T16" s="300"/>
      <c r="U16" s="300"/>
      <c r="V16" s="300"/>
      <c r="W16" s="301"/>
      <c r="Y16" s="95"/>
      <c r="Z16" s="95"/>
      <c r="AD16" s="10"/>
      <c r="AE16" s="2"/>
      <c r="AJ16" s="1"/>
      <c r="AK16" s="10"/>
      <c r="AL16" s="2"/>
    </row>
    <row r="17" spans="1:38" ht="17.75" customHeight="1" thickTop="1" thickBot="1" x14ac:dyDescent="0.55000000000000004">
      <c r="T17" s="253"/>
      <c r="AE17" s="2"/>
      <c r="AJ17" s="1"/>
      <c r="AL17" s="2"/>
    </row>
    <row r="18" spans="1:38" ht="92.5" customHeight="1" thickTop="1" thickBot="1" x14ac:dyDescent="0.55000000000000004">
      <c r="A18" s="4"/>
      <c r="B18" s="175"/>
      <c r="C18" s="176" t="s">
        <v>122</v>
      </c>
      <c r="D18" s="288" t="s">
        <v>91</v>
      </c>
      <c r="E18" s="288"/>
      <c r="F18" s="288"/>
      <c r="G18" s="288" t="s">
        <v>116</v>
      </c>
      <c r="H18" s="288"/>
      <c r="I18" s="288" t="s">
        <v>115</v>
      </c>
      <c r="J18" s="288"/>
      <c r="K18" s="177" t="s">
        <v>276</v>
      </c>
      <c r="L18" s="177" t="s">
        <v>277</v>
      </c>
      <c r="M18" s="177" t="s">
        <v>278</v>
      </c>
      <c r="N18" s="177" t="s">
        <v>279</v>
      </c>
      <c r="O18" s="177"/>
      <c r="P18" s="177"/>
      <c r="Q18" s="178"/>
      <c r="R18" s="94"/>
      <c r="S18" s="162" t="s">
        <v>240</v>
      </c>
      <c r="T18" s="254"/>
      <c r="U18" s="162" t="s">
        <v>241</v>
      </c>
      <c r="V18" s="254"/>
      <c r="W18" s="162" t="s">
        <v>118</v>
      </c>
      <c r="Y18" s="96"/>
      <c r="Z18" s="96"/>
      <c r="AA18" s="1"/>
      <c r="AD18" s="10"/>
      <c r="AE18" s="34"/>
      <c r="AJ18" s="1"/>
      <c r="AK18" s="10"/>
      <c r="AL18" s="34"/>
    </row>
    <row r="19" spans="1:38" ht="35.4" customHeight="1" thickTop="1" thickBot="1" x14ac:dyDescent="0.55000000000000004">
      <c r="A19" s="5"/>
      <c r="B19" s="182"/>
      <c r="C19" s="251" t="s">
        <v>136</v>
      </c>
      <c r="D19" s="289" t="s">
        <v>138</v>
      </c>
      <c r="E19" s="289"/>
      <c r="F19" s="289"/>
      <c r="G19" s="289" t="s">
        <v>270</v>
      </c>
      <c r="H19" s="289"/>
      <c r="I19" s="290"/>
      <c r="J19" s="290"/>
      <c r="K19" s="229" t="s">
        <v>117</v>
      </c>
      <c r="L19" s="229"/>
      <c r="M19" s="229"/>
      <c r="N19" s="229"/>
      <c r="O19" s="198"/>
      <c r="P19" s="160"/>
      <c r="Q19" s="189"/>
      <c r="R19" s="93"/>
      <c r="S19" s="231"/>
      <c r="T19" s="254"/>
      <c r="U19" s="231"/>
      <c r="V19" s="254"/>
      <c r="W19" s="231"/>
      <c r="Y19" s="95"/>
      <c r="Z19" s="95"/>
      <c r="AA19" s="1"/>
      <c r="AD19" s="10"/>
      <c r="AE19" s="2"/>
      <c r="AJ19" s="1"/>
      <c r="AK19" s="10"/>
      <c r="AL19" s="2"/>
    </row>
    <row r="20" spans="1:38" ht="35.4" customHeight="1" thickTop="1" thickBot="1" x14ac:dyDescent="0.55000000000000004">
      <c r="A20" s="5"/>
      <c r="B20" s="183"/>
      <c r="C20" s="250" t="s">
        <v>137</v>
      </c>
      <c r="D20" s="291" t="s">
        <v>139</v>
      </c>
      <c r="E20" s="291"/>
      <c r="F20" s="291"/>
      <c r="G20" s="291" t="s">
        <v>270</v>
      </c>
      <c r="H20" s="291"/>
      <c r="I20" s="292"/>
      <c r="J20" s="292"/>
      <c r="K20" s="230" t="s">
        <v>117</v>
      </c>
      <c r="L20" s="230"/>
      <c r="M20" s="230"/>
      <c r="N20" s="230"/>
      <c r="O20" s="199"/>
      <c r="P20" s="184"/>
      <c r="Q20" s="190"/>
      <c r="R20" s="93"/>
      <c r="S20" s="232"/>
      <c r="T20" s="254"/>
      <c r="U20" s="232"/>
      <c r="V20" s="254"/>
      <c r="W20" s="232"/>
      <c r="Y20" s="95"/>
      <c r="Z20" s="95"/>
      <c r="AA20" s="1"/>
      <c r="AD20" s="10"/>
      <c r="AE20" s="2"/>
      <c r="AJ20" s="1"/>
      <c r="AK20" s="10"/>
      <c r="AL20" s="2"/>
    </row>
    <row r="21" spans="1:38" ht="27" customHeight="1" thickTop="1" thickBot="1" x14ac:dyDescent="0.55000000000000004">
      <c r="A21" s="2"/>
      <c r="B21" s="2"/>
      <c r="C21" s="2"/>
      <c r="D21" s="2"/>
      <c r="E21" s="2"/>
      <c r="F21" s="2"/>
      <c r="G21" s="2"/>
      <c r="H21" s="2"/>
      <c r="I21" s="2"/>
      <c r="J21" s="2"/>
      <c r="K21" s="2"/>
      <c r="L21" s="2"/>
      <c r="M21" s="2"/>
      <c r="N21" s="2"/>
      <c r="O21" s="2"/>
      <c r="P21" s="2"/>
      <c r="Q21" s="2"/>
      <c r="R21" s="2"/>
      <c r="S21" s="2"/>
      <c r="T21" s="255"/>
      <c r="U21" s="2"/>
      <c r="V21" s="255"/>
      <c r="W21" s="2"/>
      <c r="Y21" s="95"/>
      <c r="Z21" s="95"/>
      <c r="AA21" s="1"/>
      <c r="AD21" s="10"/>
      <c r="AE21" s="2"/>
      <c r="AJ21" s="1"/>
      <c r="AK21" s="10"/>
      <c r="AL21" s="2"/>
    </row>
    <row r="22" spans="1:38" ht="49.25" customHeight="1" thickTop="1" thickBot="1" x14ac:dyDescent="0.55000000000000004">
      <c r="B22" s="163"/>
      <c r="C22" s="164"/>
      <c r="D22" s="164" t="s">
        <v>123</v>
      </c>
      <c r="E22" s="164"/>
      <c r="F22" s="165"/>
      <c r="G22" s="165"/>
      <c r="H22" s="165"/>
      <c r="I22" s="165"/>
      <c r="J22" s="165"/>
      <c r="K22" s="165"/>
      <c r="L22" s="165"/>
      <c r="M22" s="165"/>
      <c r="N22" s="165"/>
      <c r="O22" s="165"/>
      <c r="P22" s="165"/>
      <c r="Q22" s="166"/>
      <c r="S22" s="303" t="s">
        <v>273</v>
      </c>
      <c r="T22" s="304"/>
      <c r="U22" s="304"/>
      <c r="V22" s="304"/>
      <c r="W22" s="305"/>
      <c r="Y22" s="96"/>
      <c r="Z22" s="96"/>
      <c r="AD22" s="10"/>
      <c r="AE22" s="2"/>
      <c r="AJ22" s="1"/>
      <c r="AK22" s="10"/>
      <c r="AL22" s="2"/>
    </row>
    <row r="23" spans="1:38" ht="66.75" customHeight="1" thickTop="1" x14ac:dyDescent="0.5">
      <c r="B23" s="187"/>
      <c r="C23" s="286" t="s">
        <v>53</v>
      </c>
      <c r="D23" s="286"/>
      <c r="E23" s="286"/>
      <c r="F23" s="286"/>
      <c r="G23" s="286"/>
      <c r="H23" s="286" t="s">
        <v>4</v>
      </c>
      <c r="I23" s="286"/>
      <c r="J23" s="286"/>
      <c r="K23" s="286"/>
      <c r="L23" s="286"/>
      <c r="M23" s="151"/>
      <c r="N23" s="151"/>
      <c r="O23" s="151"/>
      <c r="P23" s="151"/>
      <c r="Q23" s="167"/>
      <c r="R23" s="100"/>
      <c r="S23" s="306"/>
      <c r="T23" s="307"/>
      <c r="U23" s="307"/>
      <c r="V23" s="307"/>
      <c r="W23" s="308"/>
      <c r="Y23" s="95"/>
      <c r="Z23" s="95"/>
      <c r="AD23" s="10"/>
      <c r="AE23" s="2"/>
      <c r="AJ23" s="1"/>
      <c r="AK23" s="10"/>
      <c r="AL23" s="2"/>
    </row>
    <row r="24" spans="1:38" ht="80" customHeight="1" x14ac:dyDescent="0.5">
      <c r="B24" s="188"/>
      <c r="C24" s="287" t="s">
        <v>57</v>
      </c>
      <c r="D24" s="287"/>
      <c r="E24" s="287"/>
      <c r="F24" s="287"/>
      <c r="G24" s="287"/>
      <c r="H24" s="287" t="s">
        <v>149</v>
      </c>
      <c r="I24" s="287"/>
      <c r="J24" s="287"/>
      <c r="K24" s="287"/>
      <c r="L24" s="287"/>
      <c r="M24" s="152"/>
      <c r="N24" s="152"/>
      <c r="O24" s="152"/>
      <c r="P24" s="152"/>
      <c r="Q24" s="168"/>
      <c r="R24" s="101"/>
      <c r="S24" s="306"/>
      <c r="T24" s="307"/>
      <c r="U24" s="307"/>
      <c r="V24" s="307"/>
      <c r="W24" s="308"/>
      <c r="Y24" s="95"/>
      <c r="Z24" s="95"/>
      <c r="AD24" s="10"/>
      <c r="AE24" s="2"/>
      <c r="AJ24" s="1"/>
      <c r="AK24" s="10"/>
      <c r="AL24" s="2"/>
    </row>
    <row r="25" spans="1:38" ht="89.75" customHeight="1" x14ac:dyDescent="0.5">
      <c r="B25" s="188"/>
      <c r="C25" s="287"/>
      <c r="D25" s="287"/>
      <c r="E25" s="287"/>
      <c r="F25" s="287"/>
      <c r="G25" s="287"/>
      <c r="H25" s="287"/>
      <c r="I25" s="287"/>
      <c r="J25" s="287"/>
      <c r="K25" s="287"/>
      <c r="L25" s="287"/>
      <c r="M25" s="153"/>
      <c r="N25" s="153"/>
      <c r="O25" s="153"/>
      <c r="P25" s="153"/>
      <c r="Q25" s="169"/>
      <c r="R25" s="87"/>
      <c r="S25" s="306"/>
      <c r="T25" s="307"/>
      <c r="U25" s="307"/>
      <c r="V25" s="307"/>
      <c r="W25" s="308"/>
      <c r="Y25" s="95"/>
      <c r="Z25" s="95"/>
      <c r="AD25" s="10"/>
      <c r="AE25" s="2"/>
      <c r="AJ25" s="1"/>
      <c r="AK25" s="10"/>
      <c r="AL25" s="2"/>
    </row>
    <row r="26" spans="1:38" ht="37.5" customHeight="1" x14ac:dyDescent="0.5">
      <c r="B26" s="188"/>
      <c r="C26" s="279" t="str">
        <f>C7</f>
        <v>Annually</v>
      </c>
      <c r="D26" s="280"/>
      <c r="E26" s="240">
        <f>INDEX(Lookups!$C$3:$E$14,MATCH('Org Culture + Resources'!D$1,Lookups!$B$3:$B$14,0),MATCH($C$7,Lookups!$C$2:$E$2,0))</f>
        <v>2020</v>
      </c>
      <c r="F26" s="240">
        <f>INDEX(Lookups!$C$3:$E$14,MATCH('Org Culture + Resources'!E$1,Lookups!$B$3:$B$14,0),MATCH($C$7,Lookups!$C$2:$E$2,0))</f>
        <v>2021</v>
      </c>
      <c r="G26" s="240">
        <f>INDEX(Lookups!$C$3:$E$14,MATCH('Org Culture + Resources'!F$1,Lookups!$B$3:$B$14,0),MATCH($C$7,Lookups!$C$2:$E$2,0))</f>
        <v>2022</v>
      </c>
      <c r="H26" s="240">
        <f>INDEX(Lookups!$C$3:$E$14,MATCH('Org Culture + Resources'!G$1,Lookups!$B$3:$B$14,0),MATCH($C$7,Lookups!$C$2:$E$2,0))</f>
        <v>2023</v>
      </c>
      <c r="I26" s="240" t="str">
        <f>INDEX(Lookups!$C$3:$E$14,MATCH('Org Culture + Resources'!H$1,Lookups!$B$3:$B$14,0),MATCH($C$7,Lookups!$C$2:$E$2,0))</f>
        <v/>
      </c>
      <c r="J26" s="240" t="str">
        <f>INDEX(Lookups!$C$3:$E$14,MATCH('Org Culture + Resources'!I$1,Lookups!$B$3:$B$14,0),MATCH($C$7,Lookups!$C$2:$E$2,0))</f>
        <v/>
      </c>
      <c r="K26" s="240" t="str">
        <f>INDEX(Lookups!$C$3:$E$14,MATCH('Org Culture + Resources'!J$1,Lookups!$B$3:$B$14,0),MATCH($C$7,Lookups!$C$2:$E$2,0))</f>
        <v/>
      </c>
      <c r="L26" s="240" t="str">
        <f>INDEX(Lookups!$C$3:$E$14,MATCH('Org Culture + Resources'!K$1,Lookups!$B$3:$B$14,0),MATCH($C$7,Lookups!$C$2:$E$2,0))</f>
        <v/>
      </c>
      <c r="M26" s="240" t="str">
        <f>INDEX(Lookups!$C$3:$E$14,MATCH('Org Culture + Resources'!L$1,Lookups!$B$3:$B$14,0),MATCH($C$7,Lookups!$C$2:$E$2,0))</f>
        <v/>
      </c>
      <c r="N26" s="240" t="str">
        <f>INDEX(Lookups!$C$3:$E$14,MATCH('Org Culture + Resources'!M$1,Lookups!$B$3:$B$14,0),MATCH($C$7,Lookups!$C$2:$E$2,0))</f>
        <v/>
      </c>
      <c r="O26" s="240" t="str">
        <f>INDEX(Lookups!$C$3:$E$14,MATCH('Org Culture + Resources'!N$1,Lookups!$B$3:$B$14,0),MATCH($C$7,Lookups!$C$2:$E$2,0))</f>
        <v/>
      </c>
      <c r="P26" s="240" t="str">
        <f>INDEX(Lookups!$C$3:$E$14,MATCH('Org Culture + Resources'!O$1,Lookups!$B$3:$B$14,0),MATCH($C$7,Lookups!$C$2:$E$2,0))</f>
        <v/>
      </c>
      <c r="Q26" s="169"/>
      <c r="R26" s="87"/>
      <c r="S26" s="306"/>
      <c r="T26" s="307"/>
      <c r="U26" s="307"/>
      <c r="V26" s="307"/>
      <c r="W26" s="308"/>
      <c r="Y26" s="95"/>
      <c r="Z26" s="95"/>
      <c r="AD26" s="10"/>
      <c r="AE26" s="2"/>
      <c r="AJ26" s="1"/>
      <c r="AK26" s="10"/>
      <c r="AL26" s="2"/>
    </row>
    <row r="27" spans="1:38" ht="37.5" customHeight="1" x14ac:dyDescent="0.5">
      <c r="B27" s="188"/>
      <c r="C27" s="279" t="s">
        <v>112</v>
      </c>
      <c r="D27" s="280"/>
      <c r="E27" s="150"/>
      <c r="F27" s="150"/>
      <c r="G27" s="150"/>
      <c r="H27" s="150"/>
      <c r="I27" s="149"/>
      <c r="J27" s="149"/>
      <c r="K27" s="149"/>
      <c r="L27" s="149"/>
      <c r="M27" s="149"/>
      <c r="N27" s="149"/>
      <c r="O27" s="149"/>
      <c r="P27" s="149"/>
      <c r="Q27" s="169"/>
      <c r="R27" s="87"/>
      <c r="S27" s="306"/>
      <c r="T27" s="307"/>
      <c r="U27" s="307"/>
      <c r="V27" s="307"/>
      <c r="W27" s="308"/>
      <c r="Y27" s="95"/>
      <c r="Z27" s="95"/>
      <c r="AD27" s="10"/>
      <c r="AE27" s="2"/>
      <c r="AJ27" s="1"/>
      <c r="AK27" s="10"/>
      <c r="AL27" s="2"/>
    </row>
    <row r="28" spans="1:38" ht="10.25" customHeight="1" thickBot="1" x14ac:dyDescent="0.55000000000000004">
      <c r="B28" s="170"/>
      <c r="C28" s="171"/>
      <c r="D28" s="172"/>
      <c r="E28" s="173"/>
      <c r="F28" s="173"/>
      <c r="G28" s="173"/>
      <c r="H28" s="173"/>
      <c r="I28" s="173"/>
      <c r="J28" s="173"/>
      <c r="K28" s="173"/>
      <c r="L28" s="173"/>
      <c r="M28" s="173"/>
      <c r="N28" s="173"/>
      <c r="O28" s="173"/>
      <c r="P28" s="173"/>
      <c r="Q28" s="174"/>
      <c r="R28" s="87"/>
      <c r="S28" s="306"/>
      <c r="T28" s="307"/>
      <c r="U28" s="307"/>
      <c r="V28" s="307"/>
      <c r="W28" s="308"/>
      <c r="Y28" s="95"/>
      <c r="Z28" s="95"/>
      <c r="AD28" s="10"/>
      <c r="AE28" s="2"/>
      <c r="AJ28" s="1"/>
      <c r="AK28" s="10"/>
      <c r="AL28" s="2"/>
    </row>
    <row r="29" spans="1:38" ht="29" customHeight="1" thickTop="1" thickBot="1" x14ac:dyDescent="0.55000000000000004">
      <c r="S29" s="1"/>
      <c r="T29" s="1"/>
      <c r="U29" s="1"/>
      <c r="V29" s="1"/>
      <c r="W29" s="1"/>
      <c r="Y29" s="95"/>
      <c r="Z29" s="95"/>
      <c r="AD29" s="10"/>
      <c r="AE29" s="2"/>
      <c r="AJ29" s="1"/>
      <c r="AK29" s="10"/>
      <c r="AL29" s="2"/>
    </row>
    <row r="30" spans="1:38" ht="57.75" customHeight="1" thickTop="1" thickBot="1" x14ac:dyDescent="0.55000000000000004">
      <c r="A30" s="4"/>
      <c r="B30" s="175"/>
      <c r="C30" s="176" t="s">
        <v>122</v>
      </c>
      <c r="D30" s="288" t="s">
        <v>91</v>
      </c>
      <c r="E30" s="288"/>
      <c r="F30" s="288"/>
      <c r="G30" s="288" t="s">
        <v>116</v>
      </c>
      <c r="H30" s="288"/>
      <c r="I30" s="288" t="s">
        <v>115</v>
      </c>
      <c r="J30" s="288"/>
      <c r="K30" s="177" t="s">
        <v>113</v>
      </c>
      <c r="L30" s="177" t="s">
        <v>108</v>
      </c>
      <c r="M30" s="177" t="s">
        <v>109</v>
      </c>
      <c r="N30" s="177" t="s">
        <v>114</v>
      </c>
      <c r="O30" s="185"/>
      <c r="P30" s="185"/>
      <c r="Q30" s="186"/>
      <c r="R30" s="94"/>
      <c r="S30" s="162" t="s">
        <v>240</v>
      </c>
      <c r="T30" s="254"/>
      <c r="U30" s="162" t="s">
        <v>241</v>
      </c>
      <c r="V30" s="254"/>
      <c r="W30" s="162" t="s">
        <v>118</v>
      </c>
      <c r="Y30" s="96"/>
      <c r="Z30" s="96"/>
      <c r="AA30" s="1"/>
      <c r="AD30" s="10"/>
      <c r="AE30" s="34"/>
      <c r="AJ30" s="1"/>
      <c r="AK30" s="10"/>
      <c r="AL30" s="34"/>
    </row>
    <row r="31" spans="1:38" ht="41.25" customHeight="1" thickTop="1" thickBot="1" x14ac:dyDescent="0.55000000000000004">
      <c r="A31" s="2"/>
      <c r="B31" s="179"/>
      <c r="C31" s="251" t="s">
        <v>133</v>
      </c>
      <c r="D31" s="293" t="s">
        <v>140</v>
      </c>
      <c r="E31" s="293"/>
      <c r="F31" s="293"/>
      <c r="G31" s="290"/>
      <c r="H31" s="290"/>
      <c r="I31" s="290"/>
      <c r="J31" s="290"/>
      <c r="K31" s="229" t="s">
        <v>117</v>
      </c>
      <c r="L31" s="229"/>
      <c r="M31" s="229"/>
      <c r="N31" s="229"/>
      <c r="O31" s="158"/>
      <c r="P31" s="158"/>
      <c r="Q31" s="191"/>
      <c r="R31" s="93"/>
      <c r="S31" s="231"/>
      <c r="T31" s="254"/>
      <c r="U31" s="231"/>
      <c r="V31" s="254"/>
      <c r="W31" s="231"/>
      <c r="Y31" s="95"/>
      <c r="Z31" s="95"/>
      <c r="AA31" s="1"/>
      <c r="AD31" s="10"/>
      <c r="AE31" s="2"/>
      <c r="AJ31" s="1"/>
      <c r="AK31" s="10"/>
      <c r="AL31" s="2"/>
    </row>
    <row r="32" spans="1:38" ht="45" customHeight="1" thickTop="1" thickBot="1" x14ac:dyDescent="0.55000000000000004">
      <c r="A32" s="2"/>
      <c r="B32" s="180"/>
      <c r="C32" s="251" t="s">
        <v>134</v>
      </c>
      <c r="D32" s="294" t="s">
        <v>141</v>
      </c>
      <c r="E32" s="294"/>
      <c r="F32" s="294"/>
      <c r="G32" s="290"/>
      <c r="H32" s="290"/>
      <c r="I32" s="290"/>
      <c r="J32" s="290"/>
      <c r="K32" s="228" t="s">
        <v>117</v>
      </c>
      <c r="L32" s="228"/>
      <c r="M32" s="228"/>
      <c r="N32" s="228"/>
      <c r="O32" s="198"/>
      <c r="P32" s="160"/>
      <c r="Q32" s="189"/>
      <c r="R32" s="93"/>
      <c r="S32" s="231"/>
      <c r="T32" s="254"/>
      <c r="U32" s="231"/>
      <c r="V32" s="254"/>
      <c r="W32" s="231"/>
      <c r="Y32" s="95"/>
      <c r="Z32" s="95"/>
      <c r="AA32" s="1"/>
      <c r="AD32" s="10"/>
      <c r="AE32" s="2"/>
      <c r="AJ32" s="1"/>
      <c r="AK32" s="10"/>
      <c r="AL32" s="2"/>
    </row>
    <row r="33" spans="1:38" ht="35.25" customHeight="1" thickTop="1" thickBot="1" x14ac:dyDescent="0.55000000000000004">
      <c r="A33" s="2"/>
      <c r="B33" s="181"/>
      <c r="C33" s="250" t="s">
        <v>135</v>
      </c>
      <c r="D33" s="302" t="s">
        <v>142</v>
      </c>
      <c r="E33" s="302"/>
      <c r="F33" s="302"/>
      <c r="G33" s="292"/>
      <c r="H33" s="292"/>
      <c r="I33" s="292"/>
      <c r="J33" s="292"/>
      <c r="K33" s="230" t="s">
        <v>117</v>
      </c>
      <c r="L33" s="230"/>
      <c r="M33" s="230"/>
      <c r="N33" s="230"/>
      <c r="O33" s="199"/>
      <c r="P33" s="184"/>
      <c r="Q33" s="190"/>
      <c r="R33" s="93"/>
      <c r="S33" s="232"/>
      <c r="T33" s="254"/>
      <c r="U33" s="232"/>
      <c r="V33" s="254"/>
      <c r="W33" s="232"/>
      <c r="Y33" s="95"/>
      <c r="Z33" s="95"/>
      <c r="AA33" s="1"/>
      <c r="AD33" s="10"/>
      <c r="AE33" s="2"/>
      <c r="AJ33" s="1"/>
      <c r="AK33" s="10"/>
      <c r="AL33" s="2"/>
    </row>
    <row r="34" spans="1:38" ht="27" customHeight="1" thickTop="1" thickBot="1" x14ac:dyDescent="0.55000000000000004">
      <c r="A34" s="2"/>
      <c r="B34" s="161"/>
      <c r="C34" s="159"/>
      <c r="D34" s="2"/>
      <c r="E34" s="2"/>
      <c r="F34" s="2"/>
      <c r="G34" s="2"/>
      <c r="H34" s="2"/>
      <c r="I34" s="2"/>
      <c r="J34" s="2"/>
      <c r="K34" s="2"/>
      <c r="L34" s="2"/>
      <c r="M34" s="2"/>
      <c r="N34" s="2"/>
      <c r="O34" s="2"/>
      <c r="P34" s="2"/>
      <c r="Q34" s="2"/>
      <c r="R34" s="2"/>
      <c r="S34" s="2"/>
      <c r="T34" s="2"/>
      <c r="U34" s="2"/>
      <c r="V34" s="2"/>
      <c r="W34" s="2"/>
      <c r="Y34" s="95"/>
      <c r="Z34" s="95"/>
      <c r="AA34" s="1"/>
      <c r="AD34" s="10"/>
      <c r="AE34" s="2"/>
      <c r="AJ34" s="1"/>
      <c r="AK34" s="10"/>
      <c r="AL34" s="2"/>
    </row>
    <row r="35" spans="1:38" ht="49.25" customHeight="1" thickTop="1" thickBot="1" x14ac:dyDescent="0.55000000000000004">
      <c r="B35" s="163"/>
      <c r="C35" s="164" t="s">
        <v>124</v>
      </c>
      <c r="D35" s="164"/>
      <c r="E35" s="164"/>
      <c r="F35" s="165"/>
      <c r="G35" s="165"/>
      <c r="H35" s="165"/>
      <c r="I35" s="165"/>
      <c r="J35" s="165"/>
      <c r="K35" s="165"/>
      <c r="L35" s="165"/>
      <c r="M35" s="165"/>
      <c r="N35" s="165"/>
      <c r="O35" s="165"/>
      <c r="P35" s="165"/>
      <c r="Q35" s="166"/>
      <c r="S35" s="295" t="s">
        <v>274</v>
      </c>
      <c r="T35" s="257"/>
      <c r="U35" s="257"/>
      <c r="V35" s="257"/>
      <c r="W35" s="258"/>
      <c r="Y35" s="96"/>
      <c r="Z35" s="96"/>
      <c r="AD35" s="10"/>
      <c r="AE35" s="2"/>
      <c r="AJ35" s="1"/>
      <c r="AK35" s="10"/>
      <c r="AL35" s="2"/>
    </row>
    <row r="36" spans="1:38" ht="66.75" customHeight="1" thickTop="1" x14ac:dyDescent="0.5">
      <c r="B36" s="187"/>
      <c r="C36" s="286" t="s">
        <v>53</v>
      </c>
      <c r="D36" s="286"/>
      <c r="E36" s="286"/>
      <c r="F36" s="286"/>
      <c r="G36" s="286"/>
      <c r="H36" s="286" t="s">
        <v>4</v>
      </c>
      <c r="I36" s="286"/>
      <c r="J36" s="286"/>
      <c r="K36" s="286"/>
      <c r="L36" s="286"/>
      <c r="M36" s="151"/>
      <c r="N36" s="151"/>
      <c r="O36" s="151"/>
      <c r="P36" s="151"/>
      <c r="Q36" s="167"/>
      <c r="R36" s="100"/>
      <c r="S36" s="296"/>
      <c r="T36" s="297"/>
      <c r="U36" s="297"/>
      <c r="V36" s="297"/>
      <c r="W36" s="298"/>
      <c r="Y36" s="95"/>
      <c r="Z36" s="95"/>
      <c r="AD36" s="10"/>
      <c r="AE36" s="2"/>
      <c r="AJ36" s="1"/>
      <c r="AK36" s="10"/>
      <c r="AL36" s="2"/>
    </row>
    <row r="37" spans="1:38" ht="80" customHeight="1" x14ac:dyDescent="0.5">
      <c r="B37" s="188"/>
      <c r="C37" s="287" t="s">
        <v>58</v>
      </c>
      <c r="D37" s="287"/>
      <c r="E37" s="287"/>
      <c r="F37" s="287"/>
      <c r="G37" s="287"/>
      <c r="H37" s="287" t="s">
        <v>149</v>
      </c>
      <c r="I37" s="287"/>
      <c r="J37" s="287"/>
      <c r="K37" s="287"/>
      <c r="L37" s="287"/>
      <c r="M37" s="152"/>
      <c r="N37" s="152"/>
      <c r="O37" s="152"/>
      <c r="P37" s="152"/>
      <c r="Q37" s="168"/>
      <c r="R37" s="101"/>
      <c r="S37" s="296"/>
      <c r="T37" s="297"/>
      <c r="U37" s="297"/>
      <c r="V37" s="297"/>
      <c r="W37" s="298"/>
      <c r="Y37" s="95"/>
      <c r="Z37" s="95"/>
      <c r="AD37" s="10"/>
      <c r="AE37" s="2"/>
      <c r="AJ37" s="1"/>
      <c r="AK37" s="10"/>
      <c r="AL37" s="2"/>
    </row>
    <row r="38" spans="1:38" ht="80" customHeight="1" x14ac:dyDescent="0.5">
      <c r="B38" s="188"/>
      <c r="C38" s="287"/>
      <c r="D38" s="287"/>
      <c r="E38" s="287"/>
      <c r="F38" s="287"/>
      <c r="G38" s="287"/>
      <c r="H38" s="287"/>
      <c r="I38" s="287"/>
      <c r="J38" s="287"/>
      <c r="K38" s="287"/>
      <c r="L38" s="287"/>
      <c r="M38" s="153"/>
      <c r="N38" s="153"/>
      <c r="O38" s="153"/>
      <c r="P38" s="153"/>
      <c r="Q38" s="169"/>
      <c r="R38" s="87"/>
      <c r="S38" s="296"/>
      <c r="T38" s="297"/>
      <c r="U38" s="297"/>
      <c r="V38" s="297"/>
      <c r="W38" s="298"/>
      <c r="Y38" s="95"/>
      <c r="Z38" s="95"/>
      <c r="AD38" s="10"/>
      <c r="AE38" s="2"/>
      <c r="AJ38" s="1"/>
      <c r="AK38" s="10"/>
      <c r="AL38" s="2"/>
    </row>
    <row r="39" spans="1:38" ht="37.5" customHeight="1" x14ac:dyDescent="0.5">
      <c r="B39" s="188"/>
      <c r="C39" s="279" t="str">
        <f>C7</f>
        <v>Annually</v>
      </c>
      <c r="D39" s="280"/>
      <c r="E39" s="240">
        <f>INDEX(Lookups!$C$3:$E$14,MATCH('Org Culture + Resources'!D$1,Lookups!$B$3:$B$14,0),MATCH($C$7,Lookups!$C$2:$E$2,0))</f>
        <v>2020</v>
      </c>
      <c r="F39" s="240">
        <f>INDEX(Lookups!$C$3:$E$14,MATCH('Org Culture + Resources'!E$1,Lookups!$B$3:$B$14,0),MATCH($C$7,Lookups!$C$2:$E$2,0))</f>
        <v>2021</v>
      </c>
      <c r="G39" s="240">
        <f>INDEX(Lookups!$C$3:$E$14,MATCH('Org Culture + Resources'!F$1,Lookups!$B$3:$B$14,0),MATCH($C$7,Lookups!$C$2:$E$2,0))</f>
        <v>2022</v>
      </c>
      <c r="H39" s="240">
        <f>INDEX(Lookups!$C$3:$E$14,MATCH('Org Culture + Resources'!G$1,Lookups!$B$3:$B$14,0),MATCH($C$7,Lookups!$C$2:$E$2,0))</f>
        <v>2023</v>
      </c>
      <c r="I39" s="240" t="str">
        <f>INDEX(Lookups!$C$3:$E$14,MATCH('Org Culture + Resources'!H$1,Lookups!$B$3:$B$14,0),MATCH($C$7,Lookups!$C$2:$E$2,0))</f>
        <v/>
      </c>
      <c r="J39" s="240" t="str">
        <f>INDEX(Lookups!$C$3:$E$14,MATCH('Org Culture + Resources'!I$1,Lookups!$B$3:$B$14,0),MATCH($C$7,Lookups!$C$2:$E$2,0))</f>
        <v/>
      </c>
      <c r="K39" s="240" t="str">
        <f>INDEX(Lookups!$C$3:$E$14,MATCH('Org Culture + Resources'!J$1,Lookups!$B$3:$B$14,0),MATCH($C$7,Lookups!$C$2:$E$2,0))</f>
        <v/>
      </c>
      <c r="L39" s="240" t="str">
        <f>INDEX(Lookups!$C$3:$E$14,MATCH('Org Culture + Resources'!K$1,Lookups!$B$3:$B$14,0),MATCH($C$7,Lookups!$C$2:$E$2,0))</f>
        <v/>
      </c>
      <c r="M39" s="240" t="str">
        <f>INDEX(Lookups!$C$3:$E$14,MATCH('Org Culture + Resources'!L$1,Lookups!$B$3:$B$14,0),MATCH($C$7,Lookups!$C$2:$E$2,0))</f>
        <v/>
      </c>
      <c r="N39" s="240" t="str">
        <f>INDEX(Lookups!$C$3:$E$14,MATCH('Org Culture + Resources'!M$1,Lookups!$B$3:$B$14,0),MATCH($C$7,Lookups!$C$2:$E$2,0))</f>
        <v/>
      </c>
      <c r="O39" s="240" t="str">
        <f>INDEX(Lookups!$C$3:$E$14,MATCH('Org Culture + Resources'!N$1,Lookups!$B$3:$B$14,0),MATCH($C$7,Lookups!$C$2:$E$2,0))</f>
        <v/>
      </c>
      <c r="P39" s="240" t="str">
        <f>INDEX(Lookups!$C$3:$E$14,MATCH('Org Culture + Resources'!O$1,Lookups!$B$3:$B$14,0),MATCH($C$7,Lookups!$C$2:$E$2,0))</f>
        <v/>
      </c>
      <c r="Q39" s="169"/>
      <c r="R39" s="87"/>
      <c r="S39" s="296"/>
      <c r="T39" s="297"/>
      <c r="U39" s="297"/>
      <c r="V39" s="297"/>
      <c r="W39" s="298"/>
      <c r="Y39" s="95"/>
      <c r="Z39" s="95"/>
      <c r="AD39" s="10"/>
      <c r="AE39" s="2"/>
      <c r="AJ39" s="1"/>
      <c r="AK39" s="10"/>
      <c r="AL39" s="2"/>
    </row>
    <row r="40" spans="1:38" ht="37.5" customHeight="1" x14ac:dyDescent="0.5">
      <c r="B40" s="188"/>
      <c r="C40" s="279" t="s">
        <v>112</v>
      </c>
      <c r="D40" s="280"/>
      <c r="E40" s="150"/>
      <c r="F40" s="150"/>
      <c r="G40" s="150"/>
      <c r="H40" s="150"/>
      <c r="I40" s="149"/>
      <c r="J40" s="149"/>
      <c r="K40" s="149"/>
      <c r="L40" s="149"/>
      <c r="M40" s="149"/>
      <c r="N40" s="149"/>
      <c r="O40" s="149"/>
      <c r="P40" s="149"/>
      <c r="Q40" s="169"/>
      <c r="R40" s="87"/>
      <c r="S40" s="296"/>
      <c r="T40" s="297"/>
      <c r="U40" s="297"/>
      <c r="V40" s="297"/>
      <c r="W40" s="298"/>
      <c r="Y40" s="95"/>
      <c r="Z40" s="95"/>
      <c r="AD40" s="10"/>
      <c r="AE40" s="2"/>
      <c r="AJ40" s="1"/>
      <c r="AK40" s="10"/>
      <c r="AL40" s="2"/>
    </row>
    <row r="41" spans="1:38" ht="10.25" customHeight="1" thickBot="1" x14ac:dyDescent="0.55000000000000004">
      <c r="B41" s="170"/>
      <c r="C41" s="171"/>
      <c r="D41" s="172"/>
      <c r="E41" s="173"/>
      <c r="F41" s="173"/>
      <c r="G41" s="173"/>
      <c r="H41" s="173"/>
      <c r="I41" s="173"/>
      <c r="J41" s="173"/>
      <c r="K41" s="173"/>
      <c r="L41" s="173"/>
      <c r="M41" s="173"/>
      <c r="N41" s="173"/>
      <c r="O41" s="173"/>
      <c r="P41" s="173"/>
      <c r="Q41" s="174"/>
      <c r="R41" s="87"/>
      <c r="S41" s="299"/>
      <c r="T41" s="300"/>
      <c r="U41" s="300"/>
      <c r="V41" s="300"/>
      <c r="W41" s="301"/>
      <c r="Y41" s="95"/>
      <c r="Z41" s="95"/>
      <c r="AD41" s="10"/>
      <c r="AE41" s="2"/>
      <c r="AJ41" s="1"/>
      <c r="AK41" s="10"/>
      <c r="AL41" s="2"/>
    </row>
    <row r="42" spans="1:38" ht="27" customHeight="1" thickTop="1" thickBot="1" x14ac:dyDescent="0.55000000000000004">
      <c r="A42" s="2"/>
      <c r="B42" s="2"/>
      <c r="C42" s="2"/>
      <c r="D42" s="2"/>
      <c r="E42" s="2"/>
      <c r="F42" s="2"/>
      <c r="G42" s="2"/>
      <c r="H42" s="2"/>
      <c r="I42" s="2"/>
      <c r="J42" s="2"/>
      <c r="K42" s="2"/>
      <c r="L42" s="2"/>
      <c r="M42" s="2"/>
      <c r="N42" s="2"/>
      <c r="O42" s="2"/>
      <c r="P42" s="2"/>
      <c r="Q42" s="2"/>
      <c r="R42" s="2"/>
      <c r="S42" s="2"/>
      <c r="T42" s="2"/>
      <c r="U42" s="2"/>
      <c r="V42" s="2"/>
      <c r="W42" s="2"/>
      <c r="Y42" s="95"/>
      <c r="Z42" s="95"/>
      <c r="AA42" s="1"/>
      <c r="AD42" s="10"/>
      <c r="AE42" s="2"/>
      <c r="AJ42" s="1"/>
      <c r="AK42" s="10"/>
      <c r="AL42" s="2"/>
    </row>
    <row r="43" spans="1:38" ht="57.75" customHeight="1" thickTop="1" thickBot="1" x14ac:dyDescent="0.55000000000000004">
      <c r="A43" s="4"/>
      <c r="B43" s="175"/>
      <c r="C43" s="176" t="s">
        <v>122</v>
      </c>
      <c r="D43" s="288" t="s">
        <v>91</v>
      </c>
      <c r="E43" s="288"/>
      <c r="F43" s="288"/>
      <c r="G43" s="288" t="s">
        <v>116</v>
      </c>
      <c r="H43" s="288"/>
      <c r="I43" s="288" t="s">
        <v>115</v>
      </c>
      <c r="J43" s="288"/>
      <c r="K43" s="177" t="s">
        <v>113</v>
      </c>
      <c r="L43" s="177" t="s">
        <v>108</v>
      </c>
      <c r="M43" s="177" t="s">
        <v>109</v>
      </c>
      <c r="N43" s="177" t="s">
        <v>114</v>
      </c>
      <c r="O43" s="185"/>
      <c r="P43" s="185"/>
      <c r="Q43" s="186"/>
      <c r="R43" s="94"/>
      <c r="S43" s="162" t="s">
        <v>240</v>
      </c>
      <c r="T43" s="254"/>
      <c r="U43" s="162" t="s">
        <v>241</v>
      </c>
      <c r="V43" s="254"/>
      <c r="W43" s="162" t="s">
        <v>118</v>
      </c>
      <c r="Y43" s="96"/>
      <c r="Z43" s="96"/>
      <c r="AA43" s="1"/>
      <c r="AD43" s="10"/>
      <c r="AE43" s="34"/>
      <c r="AJ43" s="1"/>
      <c r="AK43" s="10"/>
      <c r="AL43" s="34"/>
    </row>
    <row r="44" spans="1:38" ht="41.25" customHeight="1" thickTop="1" thickBot="1" x14ac:dyDescent="0.55000000000000004">
      <c r="A44" s="2"/>
      <c r="B44" s="179"/>
      <c r="C44" s="251" t="s">
        <v>130</v>
      </c>
      <c r="D44" s="293" t="s">
        <v>143</v>
      </c>
      <c r="E44" s="293"/>
      <c r="F44" s="293"/>
      <c r="G44" s="290"/>
      <c r="H44" s="290"/>
      <c r="I44" s="290"/>
      <c r="J44" s="290"/>
      <c r="K44" s="228" t="s">
        <v>117</v>
      </c>
      <c r="L44" s="229"/>
      <c r="M44" s="229"/>
      <c r="N44" s="229"/>
      <c r="O44" s="158"/>
      <c r="P44" s="158"/>
      <c r="Q44" s="191"/>
      <c r="R44" s="93"/>
      <c r="S44" s="231"/>
      <c r="T44" s="254"/>
      <c r="U44" s="231"/>
      <c r="V44" s="254"/>
      <c r="W44" s="231"/>
      <c r="Y44" s="95"/>
      <c r="Z44" s="95"/>
      <c r="AA44" s="1"/>
      <c r="AD44" s="10"/>
      <c r="AE44" s="2"/>
      <c r="AJ44" s="1"/>
      <c r="AK44" s="10"/>
      <c r="AL44" s="2"/>
    </row>
    <row r="45" spans="1:38" ht="45" customHeight="1" thickTop="1" thickBot="1" x14ac:dyDescent="0.55000000000000004">
      <c r="A45" s="2"/>
      <c r="B45" s="180"/>
      <c r="C45" s="251" t="s">
        <v>131</v>
      </c>
      <c r="D45" s="294" t="s">
        <v>144</v>
      </c>
      <c r="E45" s="294"/>
      <c r="F45" s="294"/>
      <c r="G45" s="290"/>
      <c r="H45" s="290"/>
      <c r="I45" s="290"/>
      <c r="J45" s="290"/>
      <c r="K45" s="228" t="s">
        <v>117</v>
      </c>
      <c r="L45" s="228"/>
      <c r="M45" s="228"/>
      <c r="N45" s="228"/>
      <c r="O45" s="198"/>
      <c r="P45" s="160"/>
      <c r="Q45" s="189"/>
      <c r="R45" s="93"/>
      <c r="S45" s="231"/>
      <c r="T45" s="254"/>
      <c r="U45" s="231"/>
      <c r="V45" s="254"/>
      <c r="W45" s="231"/>
      <c r="Y45" s="95"/>
      <c r="Z45" s="95"/>
      <c r="AA45" s="1"/>
      <c r="AD45" s="10"/>
      <c r="AE45" s="2"/>
      <c r="AJ45" s="1"/>
      <c r="AK45" s="10"/>
      <c r="AL45" s="2"/>
    </row>
    <row r="46" spans="1:38" ht="35.25" customHeight="1" thickTop="1" thickBot="1" x14ac:dyDescent="0.55000000000000004">
      <c r="A46" s="2"/>
      <c r="B46" s="181"/>
      <c r="C46" s="250" t="s">
        <v>132</v>
      </c>
      <c r="D46" s="302" t="s">
        <v>145</v>
      </c>
      <c r="E46" s="302"/>
      <c r="F46" s="302"/>
      <c r="G46" s="292"/>
      <c r="H46" s="292"/>
      <c r="I46" s="292"/>
      <c r="J46" s="292"/>
      <c r="K46" s="230" t="s">
        <v>117</v>
      </c>
      <c r="L46" s="230"/>
      <c r="M46" s="230"/>
      <c r="N46" s="230"/>
      <c r="O46" s="199"/>
      <c r="P46" s="184"/>
      <c r="Q46" s="190"/>
      <c r="R46" s="93"/>
      <c r="S46" s="232"/>
      <c r="T46" s="254"/>
      <c r="U46" s="232"/>
      <c r="V46" s="254"/>
      <c r="W46" s="232"/>
      <c r="Y46" s="95"/>
      <c r="Z46" s="95"/>
      <c r="AA46" s="1"/>
      <c r="AD46" s="10"/>
      <c r="AE46" s="2"/>
      <c r="AJ46" s="1"/>
      <c r="AK46" s="10"/>
      <c r="AL46" s="2"/>
    </row>
    <row r="47" spans="1:38" ht="27" customHeight="1" thickTop="1" thickBot="1" x14ac:dyDescent="0.55000000000000004">
      <c r="A47" s="2"/>
      <c r="B47" s="2"/>
      <c r="C47" s="2"/>
      <c r="D47" s="2"/>
      <c r="E47" s="2"/>
      <c r="F47" s="2"/>
      <c r="G47" s="2"/>
      <c r="H47" s="2"/>
      <c r="I47" s="2"/>
      <c r="J47" s="2"/>
      <c r="K47" s="2"/>
      <c r="L47" s="2"/>
      <c r="M47" s="2"/>
      <c r="N47" s="2"/>
      <c r="O47" s="2"/>
      <c r="P47" s="2"/>
      <c r="Q47" s="2"/>
      <c r="R47" s="2"/>
      <c r="S47" s="2"/>
      <c r="T47" s="2"/>
      <c r="U47" s="2"/>
      <c r="V47" s="2"/>
      <c r="W47" s="2"/>
      <c r="Y47" s="95"/>
      <c r="Z47" s="95"/>
      <c r="AA47" s="1"/>
      <c r="AD47" s="10"/>
      <c r="AE47" s="2"/>
      <c r="AJ47" s="1"/>
      <c r="AK47" s="10"/>
      <c r="AL47" s="2"/>
    </row>
    <row r="48" spans="1:38" ht="49.25" customHeight="1" thickTop="1" thickBot="1" x14ac:dyDescent="0.55000000000000004">
      <c r="B48" s="163"/>
      <c r="C48" s="164" t="s">
        <v>125</v>
      </c>
      <c r="D48" s="164"/>
      <c r="E48" s="164"/>
      <c r="F48" s="165"/>
      <c r="G48" s="165"/>
      <c r="H48" s="165"/>
      <c r="I48" s="165"/>
      <c r="J48" s="165"/>
      <c r="K48" s="165"/>
      <c r="L48" s="165"/>
      <c r="M48" s="165"/>
      <c r="N48" s="165"/>
      <c r="O48" s="165"/>
      <c r="P48" s="165"/>
      <c r="Q48" s="166"/>
      <c r="S48" s="295" t="s">
        <v>275</v>
      </c>
      <c r="T48" s="257"/>
      <c r="U48" s="257"/>
      <c r="V48" s="257"/>
      <c r="W48" s="258"/>
      <c r="Y48" s="96"/>
      <c r="Z48" s="96"/>
      <c r="AD48" s="10"/>
      <c r="AE48" s="2"/>
      <c r="AJ48" s="1"/>
      <c r="AK48" s="10"/>
      <c r="AL48" s="2"/>
    </row>
    <row r="49" spans="1:38" ht="66.75" customHeight="1" thickTop="1" x14ac:dyDescent="0.5">
      <c r="B49" s="187"/>
      <c r="C49" s="286" t="s">
        <v>53</v>
      </c>
      <c r="D49" s="286"/>
      <c r="E49" s="286"/>
      <c r="F49" s="286"/>
      <c r="G49" s="286"/>
      <c r="H49" s="286" t="s">
        <v>4</v>
      </c>
      <c r="I49" s="286"/>
      <c r="J49" s="286"/>
      <c r="K49" s="286"/>
      <c r="L49" s="286"/>
      <c r="M49" s="151"/>
      <c r="N49" s="151"/>
      <c r="O49" s="151"/>
      <c r="P49" s="151"/>
      <c r="Q49" s="167"/>
      <c r="R49" s="100"/>
      <c r="S49" s="296"/>
      <c r="T49" s="297"/>
      <c r="U49" s="297"/>
      <c r="V49" s="297"/>
      <c r="W49" s="298"/>
      <c r="Y49" s="95"/>
      <c r="Z49" s="95"/>
      <c r="AD49" s="10"/>
      <c r="AE49" s="2"/>
      <c r="AJ49" s="1"/>
      <c r="AK49" s="10"/>
      <c r="AL49" s="2"/>
    </row>
    <row r="50" spans="1:38" ht="80" customHeight="1" x14ac:dyDescent="0.5">
      <c r="B50" s="188"/>
      <c r="C50" s="287" t="s">
        <v>59</v>
      </c>
      <c r="D50" s="287"/>
      <c r="E50" s="287"/>
      <c r="F50" s="287"/>
      <c r="G50" s="287"/>
      <c r="H50" s="287" t="s">
        <v>110</v>
      </c>
      <c r="I50" s="287"/>
      <c r="J50" s="287"/>
      <c r="K50" s="287"/>
      <c r="L50" s="287"/>
      <c r="M50" s="152"/>
      <c r="N50" s="152"/>
      <c r="O50" s="152"/>
      <c r="P50" s="152"/>
      <c r="Q50" s="168"/>
      <c r="R50" s="101"/>
      <c r="S50" s="296"/>
      <c r="T50" s="297"/>
      <c r="U50" s="297"/>
      <c r="V50" s="297"/>
      <c r="W50" s="298"/>
      <c r="Y50" s="95"/>
      <c r="Z50" s="95"/>
      <c r="AD50" s="10"/>
      <c r="AE50" s="2"/>
      <c r="AJ50" s="1"/>
      <c r="AK50" s="10"/>
      <c r="AL50" s="2"/>
    </row>
    <row r="51" spans="1:38" ht="80" customHeight="1" x14ac:dyDescent="0.5">
      <c r="B51" s="188"/>
      <c r="C51" s="287"/>
      <c r="D51" s="287"/>
      <c r="E51" s="287"/>
      <c r="F51" s="287"/>
      <c r="G51" s="287"/>
      <c r="H51" s="287"/>
      <c r="I51" s="287"/>
      <c r="J51" s="287"/>
      <c r="K51" s="287"/>
      <c r="L51" s="287"/>
      <c r="M51" s="153"/>
      <c r="N51" s="153"/>
      <c r="O51" s="153"/>
      <c r="P51" s="153"/>
      <c r="Q51" s="169"/>
      <c r="R51" s="87"/>
      <c r="S51" s="296"/>
      <c r="T51" s="297"/>
      <c r="U51" s="297"/>
      <c r="V51" s="297"/>
      <c r="W51" s="298"/>
      <c r="Y51" s="95"/>
      <c r="Z51" s="95"/>
      <c r="AD51" s="10"/>
      <c r="AE51" s="2"/>
      <c r="AJ51" s="1"/>
      <c r="AK51" s="10"/>
      <c r="AL51" s="2"/>
    </row>
    <row r="52" spans="1:38" ht="37.5" customHeight="1" x14ac:dyDescent="0.5">
      <c r="B52" s="188"/>
      <c r="C52" s="279" t="str">
        <f>C7</f>
        <v>Annually</v>
      </c>
      <c r="D52" s="280"/>
      <c r="E52" s="240">
        <f>INDEX(Lookups!$C$3:$E$14,MATCH('Org Culture + Resources'!D$1,Lookups!$B$3:$B$14,0),MATCH($C$7,Lookups!$C$2:$E$2,0))</f>
        <v>2020</v>
      </c>
      <c r="F52" s="240">
        <f>INDEX(Lookups!$C$3:$E$14,MATCH('Org Culture + Resources'!E$1,Lookups!$B$3:$B$14,0),MATCH($C$7,Lookups!$C$2:$E$2,0))</f>
        <v>2021</v>
      </c>
      <c r="G52" s="240">
        <f>INDEX(Lookups!$C$3:$E$14,MATCH('Org Culture + Resources'!F$1,Lookups!$B$3:$B$14,0),MATCH($C$7,Lookups!$C$2:$E$2,0))</f>
        <v>2022</v>
      </c>
      <c r="H52" s="240">
        <f>INDEX(Lookups!$C$3:$E$14,MATCH('Org Culture + Resources'!G$1,Lookups!$B$3:$B$14,0),MATCH($C$7,Lookups!$C$2:$E$2,0))</f>
        <v>2023</v>
      </c>
      <c r="I52" s="240" t="str">
        <f>INDEX(Lookups!$C$3:$E$14,MATCH('Org Culture + Resources'!H$1,Lookups!$B$3:$B$14,0),MATCH($C$7,Lookups!$C$2:$E$2,0))</f>
        <v/>
      </c>
      <c r="J52" s="240" t="str">
        <f>INDEX(Lookups!$C$3:$E$14,MATCH('Org Culture + Resources'!I$1,Lookups!$B$3:$B$14,0),MATCH($C$7,Lookups!$C$2:$E$2,0))</f>
        <v/>
      </c>
      <c r="K52" s="240" t="str">
        <f>INDEX(Lookups!$C$3:$E$14,MATCH('Org Culture + Resources'!J$1,Lookups!$B$3:$B$14,0),MATCH($C$7,Lookups!$C$2:$E$2,0))</f>
        <v/>
      </c>
      <c r="L52" s="240" t="str">
        <f>INDEX(Lookups!$C$3:$E$14,MATCH('Org Culture + Resources'!K$1,Lookups!$B$3:$B$14,0),MATCH($C$7,Lookups!$C$2:$E$2,0))</f>
        <v/>
      </c>
      <c r="M52" s="240" t="str">
        <f>INDEX(Lookups!$C$3:$E$14,MATCH('Org Culture + Resources'!L$1,Lookups!$B$3:$B$14,0),MATCH($C$7,Lookups!$C$2:$E$2,0))</f>
        <v/>
      </c>
      <c r="N52" s="240" t="str">
        <f>INDEX(Lookups!$C$3:$E$14,MATCH('Org Culture + Resources'!M$1,Lookups!$B$3:$B$14,0),MATCH($C$7,Lookups!$C$2:$E$2,0))</f>
        <v/>
      </c>
      <c r="O52" s="240" t="str">
        <f>INDEX(Lookups!$C$3:$E$14,MATCH('Org Culture + Resources'!N$1,Lookups!$B$3:$B$14,0),MATCH($C$7,Lookups!$C$2:$E$2,0))</f>
        <v/>
      </c>
      <c r="P52" s="240" t="str">
        <f>INDEX(Lookups!$C$3:$E$14,MATCH('Org Culture + Resources'!O$1,Lookups!$B$3:$B$14,0),MATCH($C$7,Lookups!$C$2:$E$2,0))</f>
        <v/>
      </c>
      <c r="Q52" s="169"/>
      <c r="R52" s="87"/>
      <c r="S52" s="296"/>
      <c r="T52" s="297"/>
      <c r="U52" s="297"/>
      <c r="V52" s="297"/>
      <c r="W52" s="298"/>
      <c r="Y52" s="95"/>
      <c r="Z52" s="95"/>
      <c r="AD52" s="10"/>
      <c r="AE52" s="2"/>
      <c r="AJ52" s="1"/>
      <c r="AK52" s="10"/>
      <c r="AL52" s="2"/>
    </row>
    <row r="53" spans="1:38" ht="37.5" customHeight="1" x14ac:dyDescent="0.5">
      <c r="B53" s="188"/>
      <c r="C53" s="279" t="s">
        <v>112</v>
      </c>
      <c r="D53" s="280"/>
      <c r="E53" s="150"/>
      <c r="F53" s="150"/>
      <c r="G53" s="150"/>
      <c r="H53" s="150"/>
      <c r="I53" s="149"/>
      <c r="J53" s="149"/>
      <c r="K53" s="149"/>
      <c r="L53" s="149"/>
      <c r="M53" s="149"/>
      <c r="N53" s="149"/>
      <c r="O53" s="149"/>
      <c r="P53" s="149"/>
      <c r="Q53" s="169"/>
      <c r="R53" s="87"/>
      <c r="S53" s="296"/>
      <c r="T53" s="297"/>
      <c r="U53" s="297"/>
      <c r="V53" s="297"/>
      <c r="W53" s="298"/>
      <c r="Y53" s="95"/>
      <c r="Z53" s="95"/>
      <c r="AD53" s="10"/>
      <c r="AE53" s="2"/>
      <c r="AJ53" s="1"/>
      <c r="AK53" s="10"/>
      <c r="AL53" s="2"/>
    </row>
    <row r="54" spans="1:38" ht="10.25" customHeight="1" thickBot="1" x14ac:dyDescent="0.55000000000000004">
      <c r="B54" s="170"/>
      <c r="C54" s="171"/>
      <c r="D54" s="172"/>
      <c r="E54" s="173"/>
      <c r="F54" s="173"/>
      <c r="G54" s="173"/>
      <c r="H54" s="173"/>
      <c r="I54" s="173"/>
      <c r="J54" s="173"/>
      <c r="K54" s="173"/>
      <c r="L54" s="173"/>
      <c r="M54" s="173"/>
      <c r="N54" s="173"/>
      <c r="O54" s="173"/>
      <c r="P54" s="173"/>
      <c r="Q54" s="174"/>
      <c r="R54" s="87"/>
      <c r="S54" s="299"/>
      <c r="T54" s="300"/>
      <c r="U54" s="300"/>
      <c r="V54" s="300"/>
      <c r="W54" s="301"/>
      <c r="Y54" s="95"/>
      <c r="Z54" s="95"/>
      <c r="AD54" s="10"/>
      <c r="AE54" s="2"/>
      <c r="AJ54" s="1"/>
      <c r="AK54" s="10"/>
      <c r="AL54" s="2"/>
    </row>
    <row r="55" spans="1:38" ht="27" customHeight="1" thickTop="1" thickBot="1" x14ac:dyDescent="0.55000000000000004">
      <c r="A55" s="2"/>
      <c r="B55" s="2"/>
      <c r="C55" s="2"/>
      <c r="D55" s="2"/>
      <c r="E55" s="2"/>
      <c r="F55" s="2"/>
      <c r="G55" s="2"/>
      <c r="H55" s="2"/>
      <c r="I55" s="2"/>
      <c r="J55" s="2"/>
      <c r="K55" s="2"/>
      <c r="L55" s="2"/>
      <c r="M55" s="2"/>
      <c r="N55" s="2"/>
      <c r="O55" s="2"/>
      <c r="P55" s="2"/>
      <c r="Q55" s="2"/>
      <c r="R55" s="2"/>
      <c r="S55" s="2"/>
      <c r="T55" s="2"/>
      <c r="U55" s="2"/>
      <c r="V55" s="2"/>
      <c r="W55" s="2"/>
      <c r="Y55" s="95"/>
      <c r="Z55" s="95"/>
      <c r="AA55" s="1"/>
      <c r="AD55" s="10"/>
      <c r="AE55" s="2"/>
      <c r="AJ55" s="1"/>
      <c r="AK55" s="10"/>
      <c r="AL55" s="2"/>
    </row>
    <row r="56" spans="1:38" ht="57.75" customHeight="1" thickTop="1" thickBot="1" x14ac:dyDescent="0.55000000000000004">
      <c r="A56" s="4"/>
      <c r="B56" s="175"/>
      <c r="C56" s="176" t="s">
        <v>122</v>
      </c>
      <c r="D56" s="288" t="s">
        <v>91</v>
      </c>
      <c r="E56" s="288"/>
      <c r="F56" s="288"/>
      <c r="G56" s="288" t="s">
        <v>116</v>
      </c>
      <c r="H56" s="288"/>
      <c r="I56" s="288" t="s">
        <v>115</v>
      </c>
      <c r="J56" s="288"/>
      <c r="K56" s="177" t="s">
        <v>113</v>
      </c>
      <c r="L56" s="177" t="s">
        <v>108</v>
      </c>
      <c r="M56" s="177" t="s">
        <v>109</v>
      </c>
      <c r="N56" s="177" t="s">
        <v>114</v>
      </c>
      <c r="O56" s="185"/>
      <c r="P56" s="185"/>
      <c r="Q56" s="186"/>
      <c r="R56" s="94"/>
      <c r="S56" s="162" t="s">
        <v>240</v>
      </c>
      <c r="T56" s="254"/>
      <c r="U56" s="162" t="s">
        <v>241</v>
      </c>
      <c r="V56" s="254"/>
      <c r="W56" s="162" t="s">
        <v>118</v>
      </c>
      <c r="Y56" s="96"/>
      <c r="Z56" s="96"/>
      <c r="AA56" s="1"/>
      <c r="AD56" s="10"/>
      <c r="AE56" s="34"/>
      <c r="AJ56" s="1"/>
      <c r="AK56" s="10"/>
      <c r="AL56" s="34"/>
    </row>
    <row r="57" spans="1:38" ht="41.25" customHeight="1" thickTop="1" thickBot="1" x14ac:dyDescent="0.55000000000000004">
      <c r="A57" s="2"/>
      <c r="B57" s="179"/>
      <c r="C57" s="251" t="s">
        <v>127</v>
      </c>
      <c r="D57" s="293" t="s">
        <v>146</v>
      </c>
      <c r="E57" s="293"/>
      <c r="F57" s="293"/>
      <c r="G57" s="290"/>
      <c r="H57" s="290"/>
      <c r="I57" s="290"/>
      <c r="J57" s="290"/>
      <c r="K57" s="228" t="s">
        <v>117</v>
      </c>
      <c r="L57" s="229"/>
      <c r="M57" s="229"/>
      <c r="N57" s="229"/>
      <c r="O57" s="158"/>
      <c r="P57" s="158"/>
      <c r="Q57" s="191"/>
      <c r="R57" s="93"/>
      <c r="S57" s="231"/>
      <c r="T57" s="254"/>
      <c r="U57" s="231"/>
      <c r="V57" s="254"/>
      <c r="W57" s="231"/>
      <c r="Y57" s="95"/>
      <c r="Z57" s="95"/>
      <c r="AA57" s="1"/>
      <c r="AD57" s="10"/>
      <c r="AE57" s="2"/>
      <c r="AJ57" s="1"/>
      <c r="AK57" s="10"/>
      <c r="AL57" s="2"/>
    </row>
    <row r="58" spans="1:38" ht="45" customHeight="1" thickTop="1" thickBot="1" x14ac:dyDescent="0.55000000000000004">
      <c r="A58" s="2"/>
      <c r="B58" s="180"/>
      <c r="C58" s="251" t="s">
        <v>128</v>
      </c>
      <c r="D58" s="294" t="s">
        <v>147</v>
      </c>
      <c r="E58" s="294"/>
      <c r="F58" s="294"/>
      <c r="G58" s="290"/>
      <c r="H58" s="290"/>
      <c r="I58" s="290"/>
      <c r="J58" s="290"/>
      <c r="K58" s="228" t="s">
        <v>117</v>
      </c>
      <c r="L58" s="228"/>
      <c r="M58" s="228"/>
      <c r="N58" s="228"/>
      <c r="O58" s="198"/>
      <c r="P58" s="160"/>
      <c r="Q58" s="189"/>
      <c r="R58" s="93"/>
      <c r="S58" s="231"/>
      <c r="T58" s="254"/>
      <c r="U58" s="231"/>
      <c r="V58" s="254"/>
      <c r="W58" s="231"/>
      <c r="Y58" s="95"/>
      <c r="Z58" s="95"/>
      <c r="AA58" s="1"/>
      <c r="AD58" s="10"/>
      <c r="AE58" s="2"/>
      <c r="AJ58" s="1"/>
      <c r="AK58" s="10"/>
      <c r="AL58" s="2"/>
    </row>
    <row r="59" spans="1:38" ht="35.25" customHeight="1" thickTop="1" thickBot="1" x14ac:dyDescent="0.55000000000000004">
      <c r="A59" s="2"/>
      <c r="B59" s="181"/>
      <c r="C59" s="250" t="s">
        <v>129</v>
      </c>
      <c r="D59" s="302" t="s">
        <v>148</v>
      </c>
      <c r="E59" s="302"/>
      <c r="F59" s="302"/>
      <c r="G59" s="292"/>
      <c r="H59" s="292"/>
      <c r="I59" s="292"/>
      <c r="J59" s="292"/>
      <c r="K59" s="230" t="s">
        <v>117</v>
      </c>
      <c r="L59" s="230"/>
      <c r="M59" s="230"/>
      <c r="N59" s="230"/>
      <c r="O59" s="199"/>
      <c r="P59" s="184"/>
      <c r="Q59" s="190"/>
      <c r="R59" s="93"/>
      <c r="S59" s="232"/>
      <c r="T59" s="254"/>
      <c r="U59" s="232"/>
      <c r="V59" s="254"/>
      <c r="W59" s="232"/>
      <c r="Y59" s="95"/>
      <c r="Z59" s="95"/>
      <c r="AA59" s="1"/>
      <c r="AD59" s="10"/>
      <c r="AE59" s="2"/>
      <c r="AJ59" s="1"/>
      <c r="AK59" s="10"/>
      <c r="AL59" s="2"/>
    </row>
    <row r="60" spans="1:38" ht="30" customHeight="1" thickTop="1" x14ac:dyDescent="0.5">
      <c r="T60" s="253"/>
      <c r="V60" s="253"/>
    </row>
    <row r="61" spans="1:38" ht="30" customHeight="1" x14ac:dyDescent="0.5"/>
    <row r="62" spans="1:38" ht="30" customHeight="1" x14ac:dyDescent="0.5"/>
    <row r="63" spans="1:38" ht="30" customHeight="1" x14ac:dyDescent="0.5"/>
    <row r="64" spans="1:38" ht="30" customHeight="1" x14ac:dyDescent="0.5"/>
    <row r="65" ht="30" customHeight="1" x14ac:dyDescent="0.5"/>
    <row r="66" ht="30" customHeight="1" x14ac:dyDescent="0.5"/>
    <row r="67" ht="30" customHeight="1" x14ac:dyDescent="0.5"/>
    <row r="68" ht="30" customHeight="1" x14ac:dyDescent="0.5"/>
    <row r="69" ht="30" customHeight="1" x14ac:dyDescent="0.5"/>
    <row r="70" ht="30" customHeight="1" x14ac:dyDescent="0.5"/>
    <row r="71" ht="30" customHeight="1" x14ac:dyDescent="0.5"/>
    <row r="72" ht="30" customHeight="1" x14ac:dyDescent="0.5"/>
    <row r="73" ht="30" customHeight="1" x14ac:dyDescent="0.5"/>
    <row r="74" ht="30" customHeight="1" x14ac:dyDescent="0.5"/>
    <row r="75" ht="30" customHeight="1" x14ac:dyDescent="0.5"/>
    <row r="76" ht="30" customHeight="1" x14ac:dyDescent="0.5"/>
    <row r="77" ht="30" customHeight="1" x14ac:dyDescent="0.5"/>
    <row r="78" ht="30" customHeight="1" x14ac:dyDescent="0.5"/>
    <row r="79" ht="30" customHeight="1" x14ac:dyDescent="0.5"/>
    <row r="80" ht="30" customHeight="1" x14ac:dyDescent="0.5"/>
    <row r="81" ht="30" customHeight="1" x14ac:dyDescent="0.5"/>
    <row r="82" ht="30" customHeight="1" x14ac:dyDescent="0.5"/>
    <row r="83" ht="30" customHeight="1" x14ac:dyDescent="0.5"/>
    <row r="84" ht="30" customHeight="1" x14ac:dyDescent="0.5"/>
    <row r="85" ht="30" customHeight="1" x14ac:dyDescent="0.5"/>
    <row r="86" ht="30" customHeight="1" x14ac:dyDescent="0.5"/>
    <row r="87" ht="30" customHeight="1" x14ac:dyDescent="0.5"/>
    <row r="88" ht="30" customHeight="1" x14ac:dyDescent="0.5"/>
    <row r="89" ht="30" customHeight="1" x14ac:dyDescent="0.5"/>
    <row r="90" ht="30" customHeight="1" x14ac:dyDescent="0.5"/>
    <row r="91" ht="30" customHeight="1" x14ac:dyDescent="0.5"/>
    <row r="92" ht="30" customHeight="1" x14ac:dyDescent="0.5"/>
    <row r="93" ht="30" customHeight="1" x14ac:dyDescent="0.5"/>
    <row r="94" ht="30" customHeight="1" x14ac:dyDescent="0.5"/>
    <row r="95" ht="30" customHeight="1" x14ac:dyDescent="0.5"/>
    <row r="96" ht="30" customHeight="1" x14ac:dyDescent="0.5"/>
    <row r="97" ht="30" customHeight="1" x14ac:dyDescent="0.5"/>
    <row r="98" ht="30" customHeight="1" x14ac:dyDescent="0.5"/>
    <row r="99" ht="30" customHeight="1" x14ac:dyDescent="0.5"/>
    <row r="100" ht="30" customHeight="1" x14ac:dyDescent="0.5"/>
    <row r="101" ht="30" customHeight="1" x14ac:dyDescent="0.5"/>
    <row r="102" ht="30" customHeight="1" x14ac:dyDescent="0.5"/>
    <row r="103" ht="30" customHeight="1" x14ac:dyDescent="0.5"/>
    <row r="104" ht="30" customHeight="1" x14ac:dyDescent="0.5"/>
    <row r="105" ht="30" customHeight="1" x14ac:dyDescent="0.5"/>
    <row r="106" ht="30" customHeight="1" x14ac:dyDescent="0.5"/>
    <row r="107" ht="30" customHeight="1" x14ac:dyDescent="0.5"/>
    <row r="108" ht="30" customHeight="1" x14ac:dyDescent="0.5"/>
    <row r="109" ht="30" customHeight="1" x14ac:dyDescent="0.5"/>
    <row r="110" ht="30" customHeight="1" x14ac:dyDescent="0.5"/>
    <row r="111" ht="30" customHeight="1" x14ac:dyDescent="0.5"/>
    <row r="112" ht="30" customHeight="1" x14ac:dyDescent="0.5"/>
    <row r="113" ht="30" customHeight="1" x14ac:dyDescent="0.5"/>
    <row r="114" ht="30" customHeight="1" x14ac:dyDescent="0.5"/>
    <row r="115" ht="30" customHeight="1" x14ac:dyDescent="0.5"/>
    <row r="116" ht="30" customHeight="1" x14ac:dyDescent="0.5"/>
    <row r="117" ht="30" customHeight="1" x14ac:dyDescent="0.5"/>
    <row r="118" ht="30" customHeight="1" x14ac:dyDescent="0.5"/>
    <row r="119" ht="30" customHeight="1" x14ac:dyDescent="0.5"/>
    <row r="120" ht="30" customHeight="1" x14ac:dyDescent="0.5"/>
    <row r="121" ht="30" customHeight="1" x14ac:dyDescent="0.5"/>
    <row r="122" ht="30" customHeight="1" x14ac:dyDescent="0.5"/>
    <row r="123" ht="30" customHeight="1" x14ac:dyDescent="0.5"/>
    <row r="124" ht="30" customHeight="1" x14ac:dyDescent="0.5"/>
    <row r="125" ht="30" customHeight="1" x14ac:dyDescent="0.5"/>
    <row r="126" ht="30" customHeight="1" x14ac:dyDescent="0.5"/>
    <row r="127" ht="30" customHeight="1" x14ac:dyDescent="0.5"/>
    <row r="128" ht="30" customHeight="1" x14ac:dyDescent="0.5"/>
    <row r="129" ht="30" customHeight="1" x14ac:dyDescent="0.5"/>
    <row r="130" ht="30" customHeight="1" x14ac:dyDescent="0.5"/>
    <row r="131" ht="30" customHeight="1" x14ac:dyDescent="0.5"/>
    <row r="132" ht="30" customHeight="1" x14ac:dyDescent="0.5"/>
    <row r="133" ht="30" customHeight="1" x14ac:dyDescent="0.5"/>
    <row r="134" ht="30" customHeight="1" x14ac:dyDescent="0.5"/>
    <row r="135" ht="30" customHeight="1" x14ac:dyDescent="0.5"/>
    <row r="136" ht="30" customHeight="1" x14ac:dyDescent="0.5"/>
    <row r="137" ht="30" customHeight="1" x14ac:dyDescent="0.5"/>
    <row r="138" ht="30" customHeight="1" x14ac:dyDescent="0.5"/>
    <row r="139" ht="30" customHeight="1" x14ac:dyDescent="0.5"/>
    <row r="140" ht="30" customHeight="1" x14ac:dyDescent="0.5"/>
    <row r="141" ht="30" customHeight="1" x14ac:dyDescent="0.5"/>
    <row r="142" ht="30" customHeight="1" x14ac:dyDescent="0.5"/>
    <row r="143" ht="30" customHeight="1" x14ac:dyDescent="0.5"/>
    <row r="144" ht="30" customHeight="1" x14ac:dyDescent="0.5"/>
    <row r="145" ht="30" customHeight="1" x14ac:dyDescent="0.5"/>
    <row r="146" ht="30" customHeight="1" x14ac:dyDescent="0.5"/>
  </sheetData>
  <sheetProtection sheet="1" objects="1" scenarios="1" selectLockedCells="1"/>
  <mergeCells count="85">
    <mergeCell ref="D44:F44"/>
    <mergeCell ref="G44:H44"/>
    <mergeCell ref="S10:W10"/>
    <mergeCell ref="S11:W16"/>
    <mergeCell ref="S22:W22"/>
    <mergeCell ref="S23:W28"/>
    <mergeCell ref="S35:W35"/>
    <mergeCell ref="I44:J44"/>
    <mergeCell ref="D43:F43"/>
    <mergeCell ref="G43:H43"/>
    <mergeCell ref="I43:J43"/>
    <mergeCell ref="C39:D39"/>
    <mergeCell ref="C40:D40"/>
    <mergeCell ref="S36:W41"/>
    <mergeCell ref="D33:F33"/>
    <mergeCell ref="G33:H33"/>
    <mergeCell ref="D45:F45"/>
    <mergeCell ref="G45:H45"/>
    <mergeCell ref="I45:J45"/>
    <mergeCell ref="D59:F59"/>
    <mergeCell ref="G59:H59"/>
    <mergeCell ref="I59:J59"/>
    <mergeCell ref="D57:F57"/>
    <mergeCell ref="G57:H57"/>
    <mergeCell ref="I57:J57"/>
    <mergeCell ref="D58:F58"/>
    <mergeCell ref="G58:H58"/>
    <mergeCell ref="I58:J58"/>
    <mergeCell ref="D46:F46"/>
    <mergeCell ref="G46:H46"/>
    <mergeCell ref="I46:J46"/>
    <mergeCell ref="S48:W48"/>
    <mergeCell ref="S49:W54"/>
    <mergeCell ref="D56:F56"/>
    <mergeCell ref="G56:H56"/>
    <mergeCell ref="I56:J56"/>
    <mergeCell ref="C49:G49"/>
    <mergeCell ref="H49:L49"/>
    <mergeCell ref="C52:D52"/>
    <mergeCell ref="C53:D53"/>
    <mergeCell ref="C50:G51"/>
    <mergeCell ref="H50:L51"/>
    <mergeCell ref="I33:J33"/>
    <mergeCell ref="C36:G36"/>
    <mergeCell ref="H36:L36"/>
    <mergeCell ref="C37:G38"/>
    <mergeCell ref="H37:L38"/>
    <mergeCell ref="D31:F31"/>
    <mergeCell ref="G31:H31"/>
    <mergeCell ref="I31:J31"/>
    <mergeCell ref="D32:F32"/>
    <mergeCell ref="G32:H32"/>
    <mergeCell ref="I32:J32"/>
    <mergeCell ref="C24:G25"/>
    <mergeCell ref="H24:L25"/>
    <mergeCell ref="D30:F30"/>
    <mergeCell ref="G30:H30"/>
    <mergeCell ref="I30:J30"/>
    <mergeCell ref="C26:D26"/>
    <mergeCell ref="C27:D27"/>
    <mergeCell ref="D20:F20"/>
    <mergeCell ref="G20:H20"/>
    <mergeCell ref="I20:J20"/>
    <mergeCell ref="C23:G23"/>
    <mergeCell ref="H23:L23"/>
    <mergeCell ref="D18:F18"/>
    <mergeCell ref="G18:H18"/>
    <mergeCell ref="I18:J18"/>
    <mergeCell ref="D19:F19"/>
    <mergeCell ref="G19:H19"/>
    <mergeCell ref="I19:J19"/>
    <mergeCell ref="C15:D15"/>
    <mergeCell ref="C2:E2"/>
    <mergeCell ref="B3:E3"/>
    <mergeCell ref="AF3:AI3"/>
    <mergeCell ref="AM3:AP3"/>
    <mergeCell ref="AF4:AI4"/>
    <mergeCell ref="AM4:AP4"/>
    <mergeCell ref="C11:G11"/>
    <mergeCell ref="H11:L11"/>
    <mergeCell ref="C12:G13"/>
    <mergeCell ref="H12:L13"/>
    <mergeCell ref="C14:D14"/>
    <mergeCell ref="C7:D7"/>
    <mergeCell ref="C8:D8"/>
  </mergeCells>
  <conditionalFormatting sqref="R19:R20 R31:R33">
    <cfRule type="colorScale" priority="311">
      <colorScale>
        <cfvo type="num" val="0"/>
        <cfvo type="num" val="1"/>
        <cfvo type="num" val="2"/>
        <color rgb="FFF8696B"/>
        <color rgb="FFFFC000"/>
        <color rgb="FF63BE7B"/>
      </colorScale>
    </cfRule>
  </conditionalFormatting>
  <conditionalFormatting sqref="R19:R20 R31:R33 G18">
    <cfRule type="expression" dxfId="1152" priority="312">
      <formula>G18=2</formula>
    </cfRule>
    <cfRule type="expression" dxfId="1151" priority="313">
      <formula>G18=1</formula>
    </cfRule>
    <cfRule type="expression" dxfId="1150" priority="314">
      <formula>G18=0</formula>
    </cfRule>
  </conditionalFormatting>
  <conditionalFormatting sqref="D19:D20 G31:G33 L20:Q20 K45:Q46 K58:Q59 M19:Q19 M31:Q31 K44 M44:Q44 K57 M57:Q57 L32:Q33">
    <cfRule type="cellIs" dxfId="1149" priority="310" operator="equal">
      <formula>"Select task if required"</formula>
    </cfRule>
  </conditionalFormatting>
  <conditionalFormatting sqref="D19:D20 G31:G33 L20:Q20 K45:Q46 K58:Q59 M19:Q19 M31:Q31 K44 M44:Q44 K57 M57:Q57 L32:Q33">
    <cfRule type="expression" dxfId="1148" priority="309">
      <formula>IF($A19="No",TRUE,FALSE)</formula>
    </cfRule>
  </conditionalFormatting>
  <conditionalFormatting sqref="U32">
    <cfRule type="cellIs" dxfId="1147" priority="292" operator="equal">
      <formula>"Select task if required"</formula>
    </cfRule>
  </conditionalFormatting>
  <conditionalFormatting sqref="U32">
    <cfRule type="expression" dxfId="1146" priority="291">
      <formula>IF($A32="No",TRUE,FALSE)</formula>
    </cfRule>
  </conditionalFormatting>
  <conditionalFormatting sqref="B19:B20">
    <cfRule type="cellIs" dxfId="1145" priority="306" operator="equal">
      <formula>"Select task if required"</formula>
    </cfRule>
  </conditionalFormatting>
  <conditionalFormatting sqref="B19:B20">
    <cfRule type="expression" dxfId="1144" priority="305">
      <formula>IF($A19="No",TRUE,FALSE)</formula>
    </cfRule>
  </conditionalFormatting>
  <conditionalFormatting sqref="C33">
    <cfRule type="cellIs" dxfId="1143" priority="265" operator="equal">
      <formula>"Select task if required"</formula>
    </cfRule>
  </conditionalFormatting>
  <conditionalFormatting sqref="C33">
    <cfRule type="expression" dxfId="1142" priority="264">
      <formula>IF($A33="No",TRUE,FALSE)</formula>
    </cfRule>
  </conditionalFormatting>
  <conditionalFormatting sqref="C32">
    <cfRule type="cellIs" dxfId="1141" priority="267" operator="equal">
      <formula>"Select task if required"</formula>
    </cfRule>
  </conditionalFormatting>
  <conditionalFormatting sqref="C32">
    <cfRule type="expression" dxfId="1140" priority="266">
      <formula>IF($A32="No",TRUE,FALSE)</formula>
    </cfRule>
  </conditionalFormatting>
  <conditionalFormatting sqref="S19">
    <cfRule type="cellIs" dxfId="1139" priority="300" operator="equal">
      <formula>"Select task if required"</formula>
    </cfRule>
  </conditionalFormatting>
  <conditionalFormatting sqref="S19">
    <cfRule type="expression" dxfId="1138" priority="299">
      <formula>IF($A19="No",TRUE,FALSE)</formula>
    </cfRule>
  </conditionalFormatting>
  <conditionalFormatting sqref="S31">
    <cfRule type="cellIs" dxfId="1137" priority="298" operator="equal">
      <formula>"Select task if required"</formula>
    </cfRule>
  </conditionalFormatting>
  <conditionalFormatting sqref="S31">
    <cfRule type="expression" dxfId="1136" priority="297">
      <formula>IF($A31="No",TRUE,FALSE)</formula>
    </cfRule>
  </conditionalFormatting>
  <conditionalFormatting sqref="I32">
    <cfRule type="cellIs" dxfId="1135" priority="261" operator="equal">
      <formula>"Select task if required"</formula>
    </cfRule>
  </conditionalFormatting>
  <conditionalFormatting sqref="I32">
    <cfRule type="expression" dxfId="1134" priority="260">
      <formula>IF($A32="No",TRUE,FALSE)</formula>
    </cfRule>
  </conditionalFormatting>
  <conditionalFormatting sqref="I31">
    <cfRule type="cellIs" dxfId="1133" priority="263" operator="equal">
      <formula>"Select task if required"</formula>
    </cfRule>
  </conditionalFormatting>
  <conditionalFormatting sqref="I31">
    <cfRule type="expression" dxfId="1132" priority="262">
      <formula>IF($A31="No",TRUE,FALSE)</formula>
    </cfRule>
  </conditionalFormatting>
  <conditionalFormatting sqref="W32">
    <cfRule type="cellIs" dxfId="1131" priority="288" operator="equal">
      <formula>"Select task if required"</formula>
    </cfRule>
  </conditionalFormatting>
  <conditionalFormatting sqref="W32">
    <cfRule type="expression" dxfId="1130" priority="287">
      <formula>IF($A32="No",TRUE,FALSE)</formula>
    </cfRule>
  </conditionalFormatting>
  <conditionalFormatting sqref="S32">
    <cfRule type="cellIs" dxfId="1129" priority="296" operator="equal">
      <formula>"Select task if required"</formula>
    </cfRule>
  </conditionalFormatting>
  <conditionalFormatting sqref="S32">
    <cfRule type="expression" dxfId="1128" priority="295">
      <formula>IF($A32="No",TRUE,FALSE)</formula>
    </cfRule>
  </conditionalFormatting>
  <conditionalFormatting sqref="G30:H30">
    <cfRule type="expression" dxfId="1127" priority="282">
      <formula>G30=2</formula>
    </cfRule>
    <cfRule type="expression" dxfId="1126" priority="283">
      <formula>G30=1</formula>
    </cfRule>
    <cfRule type="expression" dxfId="1125" priority="284">
      <formula>G30=0</formula>
    </cfRule>
  </conditionalFormatting>
  <conditionalFormatting sqref="D31:D32">
    <cfRule type="cellIs" dxfId="1124" priority="281" operator="equal">
      <formula>"Select task if required"</formula>
    </cfRule>
  </conditionalFormatting>
  <conditionalFormatting sqref="D31:D32">
    <cfRule type="expression" dxfId="1123" priority="280">
      <formula>IF($A31="No",TRUE,FALSE)</formula>
    </cfRule>
  </conditionalFormatting>
  <conditionalFormatting sqref="I19">
    <cfRule type="cellIs" dxfId="1122" priority="279" operator="equal">
      <formula>"Select task if required"</formula>
    </cfRule>
  </conditionalFormatting>
  <conditionalFormatting sqref="I19">
    <cfRule type="expression" dxfId="1121" priority="278">
      <formula>IF($A19="No",TRUE,FALSE)</formula>
    </cfRule>
  </conditionalFormatting>
  <conditionalFormatting sqref="I20">
    <cfRule type="cellIs" dxfId="1120" priority="277" operator="equal">
      <formula>"Select task if required"</formula>
    </cfRule>
  </conditionalFormatting>
  <conditionalFormatting sqref="I20">
    <cfRule type="expression" dxfId="1119" priority="276">
      <formula>IF($A20="No",TRUE,FALSE)</formula>
    </cfRule>
  </conditionalFormatting>
  <conditionalFormatting sqref="G19">
    <cfRule type="cellIs" dxfId="1118" priority="275" operator="equal">
      <formula>"Select task if required"</formula>
    </cfRule>
  </conditionalFormatting>
  <conditionalFormatting sqref="G19">
    <cfRule type="expression" dxfId="1117" priority="274">
      <formula>IF($A19="No",TRUE,FALSE)</formula>
    </cfRule>
  </conditionalFormatting>
  <conditionalFormatting sqref="G20">
    <cfRule type="cellIs" dxfId="1116" priority="273" operator="equal">
      <formula>"Select task if required"</formula>
    </cfRule>
  </conditionalFormatting>
  <conditionalFormatting sqref="G20">
    <cfRule type="expression" dxfId="1115" priority="272">
      <formula>IF($A20="No",TRUE,FALSE)</formula>
    </cfRule>
  </conditionalFormatting>
  <conditionalFormatting sqref="C19:C20">
    <cfRule type="cellIs" dxfId="1114" priority="271" operator="equal">
      <formula>"Select task if required"</formula>
    </cfRule>
  </conditionalFormatting>
  <conditionalFormatting sqref="C19:C20">
    <cfRule type="expression" dxfId="1113" priority="270">
      <formula>IF($A19="No",TRUE,FALSE)</formula>
    </cfRule>
  </conditionalFormatting>
  <conditionalFormatting sqref="C31">
    <cfRule type="cellIs" dxfId="1112" priority="269" operator="equal">
      <formula>"Select task if required"</formula>
    </cfRule>
  </conditionalFormatting>
  <conditionalFormatting sqref="C31">
    <cfRule type="expression" dxfId="1111" priority="268">
      <formula>IF($A31="No",TRUE,FALSE)</formula>
    </cfRule>
  </conditionalFormatting>
  <conditionalFormatting sqref="I33">
    <cfRule type="cellIs" dxfId="1110" priority="259" operator="equal">
      <formula>"Select task if required"</formula>
    </cfRule>
  </conditionalFormatting>
  <conditionalFormatting sqref="I33">
    <cfRule type="expression" dxfId="1109" priority="258">
      <formula>IF($A33="No",TRUE,FALSE)</formula>
    </cfRule>
  </conditionalFormatting>
  <conditionalFormatting sqref="R44:R46">
    <cfRule type="colorScale" priority="254">
      <colorScale>
        <cfvo type="num" val="0"/>
        <cfvo type="num" val="1"/>
        <cfvo type="num" val="2"/>
        <color rgb="FFF8696B"/>
        <color rgb="FFFFC000"/>
        <color rgb="FF63BE7B"/>
      </colorScale>
    </cfRule>
  </conditionalFormatting>
  <conditionalFormatting sqref="R44:R46">
    <cfRule type="expression" dxfId="1108" priority="255">
      <formula>R44=2</formula>
    </cfRule>
    <cfRule type="expression" dxfId="1107" priority="256">
      <formula>R44=1</formula>
    </cfRule>
    <cfRule type="expression" dxfId="1106" priority="257">
      <formula>R44=0</formula>
    </cfRule>
  </conditionalFormatting>
  <conditionalFormatting sqref="G44:G46">
    <cfRule type="cellIs" dxfId="1105" priority="253" operator="equal">
      <formula>"Select task if required"</formula>
    </cfRule>
  </conditionalFormatting>
  <conditionalFormatting sqref="G44:G46">
    <cfRule type="expression" dxfId="1104" priority="252">
      <formula>IF($A44="No",TRUE,FALSE)</formula>
    </cfRule>
  </conditionalFormatting>
  <conditionalFormatting sqref="S44">
    <cfRule type="cellIs" dxfId="1103" priority="251" operator="equal">
      <formula>"Select task if required"</formula>
    </cfRule>
  </conditionalFormatting>
  <conditionalFormatting sqref="S44">
    <cfRule type="expression" dxfId="1102" priority="250">
      <formula>IF($A44="No",TRUE,FALSE)</formula>
    </cfRule>
  </conditionalFormatting>
  <conditionalFormatting sqref="S45:S46">
    <cfRule type="cellIs" dxfId="1101" priority="249" operator="equal">
      <formula>"Select task if required"</formula>
    </cfRule>
  </conditionalFormatting>
  <conditionalFormatting sqref="S45:S46">
    <cfRule type="expression" dxfId="1100" priority="248">
      <formula>IF($A45="No",TRUE,FALSE)</formula>
    </cfRule>
  </conditionalFormatting>
  <conditionalFormatting sqref="U44">
    <cfRule type="cellIs" dxfId="1099" priority="247" operator="equal">
      <formula>"Select task if required"</formula>
    </cfRule>
  </conditionalFormatting>
  <conditionalFormatting sqref="U44">
    <cfRule type="expression" dxfId="1098" priority="246">
      <formula>IF($A44="No",TRUE,FALSE)</formula>
    </cfRule>
  </conditionalFormatting>
  <conditionalFormatting sqref="U45:U46">
    <cfRule type="cellIs" dxfId="1097" priority="245" operator="equal">
      <formula>"Select task if required"</formula>
    </cfRule>
  </conditionalFormatting>
  <conditionalFormatting sqref="U45:U46">
    <cfRule type="expression" dxfId="1096" priority="244">
      <formula>IF($A45="No",TRUE,FALSE)</formula>
    </cfRule>
  </conditionalFormatting>
  <conditionalFormatting sqref="W44">
    <cfRule type="cellIs" dxfId="1095" priority="243" operator="equal">
      <formula>"Select task if required"</formula>
    </cfRule>
  </conditionalFormatting>
  <conditionalFormatting sqref="W44">
    <cfRule type="expression" dxfId="1094" priority="242">
      <formula>IF($A44="No",TRUE,FALSE)</formula>
    </cfRule>
  </conditionalFormatting>
  <conditionalFormatting sqref="W45:W46">
    <cfRule type="cellIs" dxfId="1093" priority="241" operator="equal">
      <formula>"Select task if required"</formula>
    </cfRule>
  </conditionalFormatting>
  <conditionalFormatting sqref="W45:W46">
    <cfRule type="expression" dxfId="1092" priority="240">
      <formula>IF($A45="No",TRUE,FALSE)</formula>
    </cfRule>
  </conditionalFormatting>
  <conditionalFormatting sqref="G43:H43">
    <cfRule type="expression" dxfId="1091" priority="235">
      <formula>G43=2</formula>
    </cfRule>
    <cfRule type="expression" dxfId="1090" priority="236">
      <formula>G43=1</formula>
    </cfRule>
    <cfRule type="expression" dxfId="1089" priority="237">
      <formula>G43=0</formula>
    </cfRule>
  </conditionalFormatting>
  <conditionalFormatting sqref="D44:D45">
    <cfRule type="cellIs" dxfId="1088" priority="234" operator="equal">
      <formula>"Select task if required"</formula>
    </cfRule>
  </conditionalFormatting>
  <conditionalFormatting sqref="D44:D45">
    <cfRule type="expression" dxfId="1087" priority="233">
      <formula>IF($A44="No",TRUE,FALSE)</formula>
    </cfRule>
  </conditionalFormatting>
  <conditionalFormatting sqref="C44">
    <cfRule type="cellIs" dxfId="1086" priority="232" operator="equal">
      <formula>"Select task if required"</formula>
    </cfRule>
  </conditionalFormatting>
  <conditionalFormatting sqref="C44">
    <cfRule type="expression" dxfId="1085" priority="231">
      <formula>IF($A44="No",TRUE,FALSE)</formula>
    </cfRule>
  </conditionalFormatting>
  <conditionalFormatting sqref="C45">
    <cfRule type="cellIs" dxfId="1084" priority="230" operator="equal">
      <formula>"Select task if required"</formula>
    </cfRule>
  </conditionalFormatting>
  <conditionalFormatting sqref="C45">
    <cfRule type="expression" dxfId="1083" priority="229">
      <formula>IF($A45="No",TRUE,FALSE)</formula>
    </cfRule>
  </conditionalFormatting>
  <conditionalFormatting sqref="C46">
    <cfRule type="cellIs" dxfId="1082" priority="228" operator="equal">
      <formula>"Select task if required"</formula>
    </cfRule>
  </conditionalFormatting>
  <conditionalFormatting sqref="C46">
    <cfRule type="expression" dxfId="1081" priority="227">
      <formula>IF($A46="No",TRUE,FALSE)</formula>
    </cfRule>
  </conditionalFormatting>
  <conditionalFormatting sqref="I44">
    <cfRule type="cellIs" dxfId="1080" priority="226" operator="equal">
      <formula>"Select task if required"</formula>
    </cfRule>
  </conditionalFormatting>
  <conditionalFormatting sqref="I44">
    <cfRule type="expression" dxfId="1079" priority="225">
      <formula>IF($A44="No",TRUE,FALSE)</formula>
    </cfRule>
  </conditionalFormatting>
  <conditionalFormatting sqref="I45">
    <cfRule type="cellIs" dxfId="1078" priority="224" operator="equal">
      <formula>"Select task if required"</formula>
    </cfRule>
  </conditionalFormatting>
  <conditionalFormatting sqref="I45">
    <cfRule type="expression" dxfId="1077" priority="223">
      <formula>IF($A45="No",TRUE,FALSE)</formula>
    </cfRule>
  </conditionalFormatting>
  <conditionalFormatting sqref="I46">
    <cfRule type="cellIs" dxfId="1076" priority="222" operator="equal">
      <formula>"Select task if required"</formula>
    </cfRule>
  </conditionalFormatting>
  <conditionalFormatting sqref="I46">
    <cfRule type="expression" dxfId="1075" priority="221">
      <formula>IF($A46="No",TRUE,FALSE)</formula>
    </cfRule>
  </conditionalFormatting>
  <conditionalFormatting sqref="R57:R59">
    <cfRule type="colorScale" priority="217">
      <colorScale>
        <cfvo type="num" val="0"/>
        <cfvo type="num" val="1"/>
        <cfvo type="num" val="2"/>
        <color rgb="FFF8696B"/>
        <color rgb="FFFFC000"/>
        <color rgb="FF63BE7B"/>
      </colorScale>
    </cfRule>
  </conditionalFormatting>
  <conditionalFormatting sqref="R57:R59">
    <cfRule type="expression" dxfId="1074" priority="218">
      <formula>R57=2</formula>
    </cfRule>
    <cfRule type="expression" dxfId="1073" priority="219">
      <formula>R57=1</formula>
    </cfRule>
    <cfRule type="expression" dxfId="1072" priority="220">
      <formula>R57=0</formula>
    </cfRule>
  </conditionalFormatting>
  <conditionalFormatting sqref="S57">
    <cfRule type="cellIs" dxfId="1071" priority="214" operator="equal">
      <formula>"Select task if required"</formula>
    </cfRule>
  </conditionalFormatting>
  <conditionalFormatting sqref="S57">
    <cfRule type="expression" dxfId="1070" priority="213">
      <formula>IF($A57="No",TRUE,FALSE)</formula>
    </cfRule>
  </conditionalFormatting>
  <conditionalFormatting sqref="S58:S59">
    <cfRule type="cellIs" dxfId="1069" priority="212" operator="equal">
      <formula>"Select task if required"</formula>
    </cfRule>
  </conditionalFormatting>
  <conditionalFormatting sqref="S58:S59">
    <cfRule type="expression" dxfId="1068" priority="211">
      <formula>IF($A58="No",TRUE,FALSE)</formula>
    </cfRule>
  </conditionalFormatting>
  <conditionalFormatting sqref="U57">
    <cfRule type="cellIs" dxfId="1067" priority="210" operator="equal">
      <formula>"Select task if required"</formula>
    </cfRule>
  </conditionalFormatting>
  <conditionalFormatting sqref="U57">
    <cfRule type="expression" dxfId="1066" priority="209">
      <formula>IF($A57="No",TRUE,FALSE)</formula>
    </cfRule>
  </conditionalFormatting>
  <conditionalFormatting sqref="U58:U59">
    <cfRule type="cellIs" dxfId="1065" priority="208" operator="equal">
      <formula>"Select task if required"</formula>
    </cfRule>
  </conditionalFormatting>
  <conditionalFormatting sqref="U58:U59">
    <cfRule type="expression" dxfId="1064" priority="207">
      <formula>IF($A58="No",TRUE,FALSE)</formula>
    </cfRule>
  </conditionalFormatting>
  <conditionalFormatting sqref="W57">
    <cfRule type="cellIs" dxfId="1063" priority="206" operator="equal">
      <formula>"Select task if required"</formula>
    </cfRule>
  </conditionalFormatting>
  <conditionalFormatting sqref="W57">
    <cfRule type="expression" dxfId="1062" priority="205">
      <formula>IF($A57="No",TRUE,FALSE)</formula>
    </cfRule>
  </conditionalFormatting>
  <conditionalFormatting sqref="W58:W59">
    <cfRule type="cellIs" dxfId="1061" priority="204" operator="equal">
      <formula>"Select task if required"</formula>
    </cfRule>
  </conditionalFormatting>
  <conditionalFormatting sqref="W58:W59">
    <cfRule type="expression" dxfId="1060" priority="203">
      <formula>IF($A58="No",TRUE,FALSE)</formula>
    </cfRule>
  </conditionalFormatting>
  <conditionalFormatting sqref="G56:H56">
    <cfRule type="expression" dxfId="1059" priority="198">
      <formula>G56=2</formula>
    </cfRule>
    <cfRule type="expression" dxfId="1058" priority="199">
      <formula>G56=1</formula>
    </cfRule>
    <cfRule type="expression" dxfId="1057" priority="200">
      <formula>G56=0</formula>
    </cfRule>
  </conditionalFormatting>
  <conditionalFormatting sqref="D57:D58">
    <cfRule type="cellIs" dxfId="1056" priority="197" operator="equal">
      <formula>"Select task if required"</formula>
    </cfRule>
  </conditionalFormatting>
  <conditionalFormatting sqref="D57:D58">
    <cfRule type="expression" dxfId="1055" priority="196">
      <formula>IF($A57="No",TRUE,FALSE)</formula>
    </cfRule>
  </conditionalFormatting>
  <conditionalFormatting sqref="C57">
    <cfRule type="cellIs" dxfId="1054" priority="195" operator="equal">
      <formula>"Select task if required"</formula>
    </cfRule>
  </conditionalFormatting>
  <conditionalFormatting sqref="C57">
    <cfRule type="expression" dxfId="1053" priority="194">
      <formula>IF($A57="No",TRUE,FALSE)</formula>
    </cfRule>
  </conditionalFormatting>
  <conditionalFormatting sqref="C58">
    <cfRule type="cellIs" dxfId="1052" priority="193" operator="equal">
      <formula>"Select task if required"</formula>
    </cfRule>
  </conditionalFormatting>
  <conditionalFormatting sqref="C58">
    <cfRule type="expression" dxfId="1051" priority="192">
      <formula>IF($A58="No",TRUE,FALSE)</formula>
    </cfRule>
  </conditionalFormatting>
  <conditionalFormatting sqref="C59">
    <cfRule type="cellIs" dxfId="1050" priority="191" operator="equal">
      <formula>"Select task if required"</formula>
    </cfRule>
  </conditionalFormatting>
  <conditionalFormatting sqref="C59">
    <cfRule type="expression" dxfId="1049" priority="190">
      <formula>IF($A59="No",TRUE,FALSE)</formula>
    </cfRule>
  </conditionalFormatting>
  <conditionalFormatting sqref="I57">
    <cfRule type="cellIs" dxfId="1048" priority="189" operator="equal">
      <formula>"Select task if required"</formula>
    </cfRule>
  </conditionalFormatting>
  <conditionalFormatting sqref="I57">
    <cfRule type="expression" dxfId="1047" priority="188">
      <formula>IF($A57="No",TRUE,FALSE)</formula>
    </cfRule>
  </conditionalFormatting>
  <conditionalFormatting sqref="I58">
    <cfRule type="cellIs" dxfId="1046" priority="187" operator="equal">
      <formula>"Select task if required"</formula>
    </cfRule>
  </conditionalFormatting>
  <conditionalFormatting sqref="I58">
    <cfRule type="expression" dxfId="1045" priority="186">
      <formula>IF($A58="No",TRUE,FALSE)</formula>
    </cfRule>
  </conditionalFormatting>
  <conditionalFormatting sqref="I59">
    <cfRule type="cellIs" dxfId="1044" priority="185" operator="equal">
      <formula>"Select task if required"</formula>
    </cfRule>
  </conditionalFormatting>
  <conditionalFormatting sqref="I59">
    <cfRule type="expression" dxfId="1043" priority="184">
      <formula>IF($A59="No",TRUE,FALSE)</formula>
    </cfRule>
  </conditionalFormatting>
  <conditionalFormatting sqref="I7">
    <cfRule type="expression" dxfId="1042" priority="845">
      <formula>$I$7=""</formula>
    </cfRule>
  </conditionalFormatting>
  <conditionalFormatting sqref="J7:N7">
    <cfRule type="expression" dxfId="1041" priority="847">
      <formula>$I$7=""</formula>
    </cfRule>
  </conditionalFormatting>
  <conditionalFormatting sqref="J14:P14">
    <cfRule type="expression" dxfId="1040" priority="180">
      <formula>$I$7=""</formula>
    </cfRule>
  </conditionalFormatting>
  <conditionalFormatting sqref="I8">
    <cfRule type="expression" dxfId="1039" priority="171">
      <formula>$I$7=""</formula>
    </cfRule>
  </conditionalFormatting>
  <conditionalFormatting sqref="J8:N8">
    <cfRule type="expression" dxfId="1038" priority="172">
      <formula>$I$7=""</formula>
    </cfRule>
  </conditionalFormatting>
  <conditionalFormatting sqref="I14">
    <cfRule type="expression" dxfId="1037" priority="170">
      <formula>$I$7=""</formula>
    </cfRule>
  </conditionalFormatting>
  <conditionalFormatting sqref="J26:N26">
    <cfRule type="expression" dxfId="1036" priority="169">
      <formula>$I$7=""</formula>
    </cfRule>
  </conditionalFormatting>
  <conditionalFormatting sqref="I26">
    <cfRule type="expression" dxfId="1035" priority="168">
      <formula>$I$7=""</formula>
    </cfRule>
  </conditionalFormatting>
  <conditionalFormatting sqref="J39:N39">
    <cfRule type="expression" dxfId="1034" priority="167">
      <formula>$I$7=""</formula>
    </cfRule>
  </conditionalFormatting>
  <conditionalFormatting sqref="I39">
    <cfRule type="expression" dxfId="1033" priority="166">
      <formula>$I$7=""</formula>
    </cfRule>
  </conditionalFormatting>
  <conditionalFormatting sqref="J52:N52">
    <cfRule type="expression" dxfId="1032" priority="165">
      <formula>$I$7=""</formula>
    </cfRule>
  </conditionalFormatting>
  <conditionalFormatting sqref="I52">
    <cfRule type="expression" dxfId="1031" priority="164">
      <formula>$I$7=""</formula>
    </cfRule>
  </conditionalFormatting>
  <conditionalFormatting sqref="W33">
    <cfRule type="expression" dxfId="1030" priority="137">
      <formula>IF($A33="No",TRUE,FALSE)</formula>
    </cfRule>
  </conditionalFormatting>
  <conditionalFormatting sqref="W31">
    <cfRule type="cellIs" dxfId="1029" priority="146" operator="equal">
      <formula>"Select task if required"</formula>
    </cfRule>
  </conditionalFormatting>
  <conditionalFormatting sqref="W31">
    <cfRule type="expression" dxfId="1028" priority="145">
      <formula>IF($A31="No",TRUE,FALSE)</formula>
    </cfRule>
  </conditionalFormatting>
  <conditionalFormatting sqref="U31">
    <cfRule type="cellIs" dxfId="1027" priority="150" operator="equal">
      <formula>"Select task if required"</formula>
    </cfRule>
  </conditionalFormatting>
  <conditionalFormatting sqref="U31">
    <cfRule type="expression" dxfId="1026" priority="149">
      <formula>IF($A31="No",TRUE,FALSE)</formula>
    </cfRule>
  </conditionalFormatting>
  <conditionalFormatting sqref="S33">
    <cfRule type="cellIs" dxfId="1025" priority="142" operator="equal">
      <formula>"Select task if required"</formula>
    </cfRule>
  </conditionalFormatting>
  <conditionalFormatting sqref="S33">
    <cfRule type="expression" dxfId="1024" priority="141">
      <formula>IF($A33="No",TRUE,FALSE)</formula>
    </cfRule>
  </conditionalFormatting>
  <conditionalFormatting sqref="W19">
    <cfRule type="cellIs" dxfId="1023" priority="122" operator="equal">
      <formula>"Select task if required"</formula>
    </cfRule>
  </conditionalFormatting>
  <conditionalFormatting sqref="W19">
    <cfRule type="expression" dxfId="1022" priority="121">
      <formula>IF($A19="No",TRUE,FALSE)</formula>
    </cfRule>
  </conditionalFormatting>
  <conditionalFormatting sqref="W33">
    <cfRule type="cellIs" dxfId="1021" priority="138" operator="equal">
      <formula>"Select task if required"</formula>
    </cfRule>
  </conditionalFormatting>
  <conditionalFormatting sqref="W20">
    <cfRule type="expression" dxfId="1020" priority="113">
      <formula>IF($A20="No",TRUE,FALSE)</formula>
    </cfRule>
  </conditionalFormatting>
  <conditionalFormatting sqref="S20">
    <cfRule type="cellIs" dxfId="1019" priority="118" operator="equal">
      <formula>"Select task if required"</formula>
    </cfRule>
  </conditionalFormatting>
  <conditionalFormatting sqref="S20">
    <cfRule type="expression" dxfId="1018" priority="117">
      <formula>IF($A20="No",TRUE,FALSE)</formula>
    </cfRule>
  </conditionalFormatting>
  <conditionalFormatting sqref="U33">
    <cfRule type="cellIs" dxfId="1017" priority="140" operator="equal">
      <formula>"Select task if required"</formula>
    </cfRule>
  </conditionalFormatting>
  <conditionalFormatting sqref="U33">
    <cfRule type="expression" dxfId="1016" priority="139">
      <formula>IF($A33="No",TRUE,FALSE)</formula>
    </cfRule>
  </conditionalFormatting>
  <conditionalFormatting sqref="W20">
    <cfRule type="cellIs" dxfId="1015" priority="114" operator="equal">
      <formula>"Select task if required"</formula>
    </cfRule>
  </conditionalFormatting>
  <conditionalFormatting sqref="U19">
    <cfRule type="cellIs" dxfId="1014" priority="126" operator="equal">
      <formula>"Select task if required"</formula>
    </cfRule>
  </conditionalFormatting>
  <conditionalFormatting sqref="U19">
    <cfRule type="expression" dxfId="1013" priority="125">
      <formula>IF($A19="No",TRUE,FALSE)</formula>
    </cfRule>
  </conditionalFormatting>
  <conditionalFormatting sqref="U20">
    <cfRule type="cellIs" dxfId="1012" priority="116" operator="equal">
      <formula>"Select task if required"</formula>
    </cfRule>
  </conditionalFormatting>
  <conditionalFormatting sqref="U20">
    <cfRule type="expression" dxfId="1011" priority="115">
      <formula>IF($A20="No",TRUE,FALSE)</formula>
    </cfRule>
  </conditionalFormatting>
  <conditionalFormatting sqref="I15">
    <cfRule type="expression" dxfId="1010" priority="108">
      <formula>$I$7=""</formula>
    </cfRule>
  </conditionalFormatting>
  <conditionalFormatting sqref="J15:N15">
    <cfRule type="expression" dxfId="1009" priority="109">
      <formula>$I$7=""</formula>
    </cfRule>
  </conditionalFormatting>
  <conditionalFormatting sqref="I27">
    <cfRule type="expression" dxfId="1008" priority="103">
      <formula>$I$7=""</formula>
    </cfRule>
  </conditionalFormatting>
  <conditionalFormatting sqref="J27:N27">
    <cfRule type="expression" dxfId="1007" priority="104">
      <formula>$I$7=""</formula>
    </cfRule>
  </conditionalFormatting>
  <conditionalFormatting sqref="I40">
    <cfRule type="expression" dxfId="1006" priority="98">
      <formula>$I$7=""</formula>
    </cfRule>
  </conditionalFormatting>
  <conditionalFormatting sqref="J40:N40">
    <cfRule type="expression" dxfId="1005" priority="99">
      <formula>$I$7=""</formula>
    </cfRule>
  </conditionalFormatting>
  <conditionalFormatting sqref="I53">
    <cfRule type="expression" dxfId="1004" priority="93">
      <formula>$I$7=""</formula>
    </cfRule>
  </conditionalFormatting>
  <conditionalFormatting sqref="J53:N53">
    <cfRule type="expression" dxfId="1003" priority="94">
      <formula>$I$7=""</formula>
    </cfRule>
  </conditionalFormatting>
  <conditionalFormatting sqref="L19">
    <cfRule type="cellIs" dxfId="1002" priority="89" operator="equal">
      <formula>"Select task if required"</formula>
    </cfRule>
  </conditionalFormatting>
  <conditionalFormatting sqref="L19">
    <cfRule type="expression" dxfId="1001" priority="88">
      <formula>IF($A19="No",TRUE,FALSE)</formula>
    </cfRule>
  </conditionalFormatting>
  <conditionalFormatting sqref="L31">
    <cfRule type="cellIs" dxfId="1000" priority="87" operator="equal">
      <formula>"Select task if required"</formula>
    </cfRule>
  </conditionalFormatting>
  <conditionalFormatting sqref="L31">
    <cfRule type="expression" dxfId="999" priority="86">
      <formula>IF($A31="No",TRUE,FALSE)</formula>
    </cfRule>
  </conditionalFormatting>
  <conditionalFormatting sqref="L44">
    <cfRule type="cellIs" dxfId="998" priority="85" operator="equal">
      <formula>"Select task if required"</formula>
    </cfRule>
  </conditionalFormatting>
  <conditionalFormatting sqref="L44">
    <cfRule type="expression" dxfId="997" priority="84">
      <formula>IF($A44="No",TRUE,FALSE)</formula>
    </cfRule>
  </conditionalFormatting>
  <conditionalFormatting sqref="L57">
    <cfRule type="cellIs" dxfId="996" priority="83" operator="equal">
      <formula>"Select task if required"</formula>
    </cfRule>
  </conditionalFormatting>
  <conditionalFormatting sqref="L57">
    <cfRule type="expression" dxfId="995" priority="82">
      <formula>IF($A57="No",TRUE,FALSE)</formula>
    </cfRule>
  </conditionalFormatting>
  <conditionalFormatting sqref="K19">
    <cfRule type="cellIs" dxfId="994" priority="67" operator="equal">
      <formula>"Select task if required"</formula>
    </cfRule>
  </conditionalFormatting>
  <conditionalFormatting sqref="K19">
    <cfRule type="expression" dxfId="993" priority="66">
      <formula>IF($A19="No",TRUE,FALSE)</formula>
    </cfRule>
  </conditionalFormatting>
  <conditionalFormatting sqref="K20">
    <cfRule type="cellIs" dxfId="992" priority="65" operator="equal">
      <formula>"Select task if required"</formula>
    </cfRule>
  </conditionalFormatting>
  <conditionalFormatting sqref="K20">
    <cfRule type="expression" dxfId="991" priority="64">
      <formula>IF($A20="No",TRUE,FALSE)</formula>
    </cfRule>
  </conditionalFormatting>
  <conditionalFormatting sqref="K32:K33">
    <cfRule type="cellIs" dxfId="990" priority="75" operator="equal">
      <formula>"Select task if required"</formula>
    </cfRule>
  </conditionalFormatting>
  <conditionalFormatting sqref="K32:K33">
    <cfRule type="expression" dxfId="989" priority="74">
      <formula>IF($A32="No",TRUE,FALSE)</formula>
    </cfRule>
  </conditionalFormatting>
  <conditionalFormatting sqref="K31">
    <cfRule type="cellIs" dxfId="988" priority="73" operator="equal">
      <formula>"Select task if required"</formula>
    </cfRule>
  </conditionalFormatting>
  <conditionalFormatting sqref="K31">
    <cfRule type="expression" dxfId="987" priority="72">
      <formula>IF($A31="No",TRUE,FALSE)</formula>
    </cfRule>
  </conditionalFormatting>
  <conditionalFormatting sqref="P7">
    <cfRule type="expression" dxfId="986" priority="60">
      <formula>$O$7=""</formula>
    </cfRule>
  </conditionalFormatting>
  <conditionalFormatting sqref="P8">
    <cfRule type="expression" dxfId="985" priority="59">
      <formula>$O$7=""</formula>
    </cfRule>
  </conditionalFormatting>
  <conditionalFormatting sqref="O7">
    <cfRule type="expression" dxfId="984" priority="53" stopIfTrue="1">
      <formula>$I$7=""</formula>
    </cfRule>
  </conditionalFormatting>
  <conditionalFormatting sqref="O8">
    <cfRule type="expression" dxfId="983" priority="48" stopIfTrue="1">
      <formula>$I$7=""</formula>
    </cfRule>
  </conditionalFormatting>
  <conditionalFormatting sqref="O14">
    <cfRule type="expression" dxfId="982" priority="46" stopIfTrue="1">
      <formula>$O$14=""</formula>
    </cfRule>
  </conditionalFormatting>
  <conditionalFormatting sqref="P14">
    <cfRule type="expression" dxfId="981" priority="45">
      <formula>$P$14=""</formula>
    </cfRule>
  </conditionalFormatting>
  <conditionalFormatting sqref="O15:P15">
    <cfRule type="expression" dxfId="980" priority="44" stopIfTrue="1">
      <formula>$I$7=""</formula>
    </cfRule>
  </conditionalFormatting>
  <conditionalFormatting sqref="O15">
    <cfRule type="expression" dxfId="979" priority="43" stopIfTrue="1">
      <formula>$O$14=""</formula>
    </cfRule>
  </conditionalFormatting>
  <conditionalFormatting sqref="P15">
    <cfRule type="expression" dxfId="978" priority="42">
      <formula>$P$14=""</formula>
    </cfRule>
  </conditionalFormatting>
  <conditionalFormatting sqref="P26">
    <cfRule type="expression" dxfId="977" priority="41">
      <formula>$I$7=""</formula>
    </cfRule>
  </conditionalFormatting>
  <conditionalFormatting sqref="P26">
    <cfRule type="expression" dxfId="976" priority="39">
      <formula>$P$14=""</formula>
    </cfRule>
  </conditionalFormatting>
  <conditionalFormatting sqref="P27">
    <cfRule type="expression" dxfId="975" priority="38">
      <formula>$I$7=""</formula>
    </cfRule>
  </conditionalFormatting>
  <conditionalFormatting sqref="P27">
    <cfRule type="expression" dxfId="974" priority="36">
      <formula>$P$14=""</formula>
    </cfRule>
  </conditionalFormatting>
  <conditionalFormatting sqref="P39">
    <cfRule type="expression" dxfId="973" priority="35">
      <formula>$I$7=""</formula>
    </cfRule>
  </conditionalFormatting>
  <conditionalFormatting sqref="P39">
    <cfRule type="expression" dxfId="972" priority="33">
      <formula>$P$14=""</formula>
    </cfRule>
  </conditionalFormatting>
  <conditionalFormatting sqref="P40">
    <cfRule type="expression" dxfId="971" priority="32">
      <formula>$I$7=""</formula>
    </cfRule>
  </conditionalFormatting>
  <conditionalFormatting sqref="P40">
    <cfRule type="expression" dxfId="970" priority="30">
      <formula>$P$14=""</formula>
    </cfRule>
  </conditionalFormatting>
  <conditionalFormatting sqref="P52">
    <cfRule type="expression" dxfId="969" priority="29">
      <formula>$I$7=""</formula>
    </cfRule>
  </conditionalFormatting>
  <conditionalFormatting sqref="P52">
    <cfRule type="expression" dxfId="968" priority="27">
      <formula>$P$14=""</formula>
    </cfRule>
  </conditionalFormatting>
  <conditionalFormatting sqref="P53">
    <cfRule type="expression" dxfId="967" priority="26">
      <formula>$I$7=""</formula>
    </cfRule>
  </conditionalFormatting>
  <conditionalFormatting sqref="P53">
    <cfRule type="expression" dxfId="966" priority="24">
      <formula>$P$14=""</formula>
    </cfRule>
  </conditionalFormatting>
  <conditionalFormatting sqref="O26">
    <cfRule type="expression" dxfId="965" priority="21">
      <formula>$I$7=""</formula>
    </cfRule>
  </conditionalFormatting>
  <conditionalFormatting sqref="O26">
    <cfRule type="expression" dxfId="964" priority="20" stopIfTrue="1">
      <formula>$O$14=""</formula>
    </cfRule>
  </conditionalFormatting>
  <conditionalFormatting sqref="O27">
    <cfRule type="expression" dxfId="963" priority="19" stopIfTrue="1">
      <formula>$I$7=""</formula>
    </cfRule>
  </conditionalFormatting>
  <conditionalFormatting sqref="O27">
    <cfRule type="expression" dxfId="962" priority="18" stopIfTrue="1">
      <formula>$O$14=""</formula>
    </cfRule>
  </conditionalFormatting>
  <conditionalFormatting sqref="O39">
    <cfRule type="expression" dxfId="961" priority="15">
      <formula>$I$7=""</formula>
    </cfRule>
  </conditionalFormatting>
  <conditionalFormatting sqref="O39">
    <cfRule type="expression" dxfId="960" priority="14" stopIfTrue="1">
      <formula>$O$14=""</formula>
    </cfRule>
  </conditionalFormatting>
  <conditionalFormatting sqref="O40">
    <cfRule type="expression" dxfId="959" priority="13" stopIfTrue="1">
      <formula>$I$7=""</formula>
    </cfRule>
  </conditionalFormatting>
  <conditionalFormatting sqref="O40">
    <cfRule type="expression" dxfId="958" priority="12" stopIfTrue="1">
      <formula>$O$14=""</formula>
    </cfRule>
  </conditionalFormatting>
  <conditionalFormatting sqref="O52">
    <cfRule type="expression" dxfId="957" priority="9">
      <formula>$I$7=""</formula>
    </cfRule>
  </conditionalFormatting>
  <conditionalFormatting sqref="O52">
    <cfRule type="expression" dxfId="956" priority="8" stopIfTrue="1">
      <formula>$O$14=""</formula>
    </cfRule>
  </conditionalFormatting>
  <conditionalFormatting sqref="O53">
    <cfRule type="expression" dxfId="955" priority="7" stopIfTrue="1">
      <formula>$I$7=""</formula>
    </cfRule>
  </conditionalFormatting>
  <conditionalFormatting sqref="O53">
    <cfRule type="expression" dxfId="954" priority="6" stopIfTrue="1">
      <formula>$O$14=""</formula>
    </cfRule>
  </conditionalFormatting>
  <conditionalFormatting sqref="G57:G59">
    <cfRule type="cellIs" dxfId="953" priority="2" operator="equal">
      <formula>"Select task if required"</formula>
    </cfRule>
  </conditionalFormatting>
  <conditionalFormatting sqref="G57:G59">
    <cfRule type="expression" dxfId="952" priority="1">
      <formula>IF($A57="No",TRUE,FALSE)</formula>
    </cfRule>
  </conditionalFormatting>
  <dataValidations count="18">
    <dataValidation type="list" allowBlank="1" showInputMessage="1" showErrorMessage="1" sqref="E53:P53 E40:P40 E15:P15 E27:P27" xr:uid="{B20E47DF-F8DB-489C-A678-F3B1387AE74A}">
      <formula1>"0,1,2,3"</formula1>
    </dataValidation>
    <dataValidation type="list" allowBlank="1" showInputMessage="1" showErrorMessage="1" sqref="I57:I59 I44:I46 I19:I20 I31:I33" xr:uid="{89B995A5-7C1A-411A-AAF8-0684ECFDFF29}">
      <formula1>"Yes,Partly,No"</formula1>
    </dataValidation>
    <dataValidation allowBlank="1" showInputMessage="1" showErrorMessage="1" prompt="This row contains headers for the project schedule that follows below them. _x000a_Navigate from B7 through BL7 to hear the content. The first letter of each day of the week for the date above that heading, starts in cell I7 and continues through cell BL7." sqref="C17" xr:uid="{577DE095-F1F2-41FA-AA88-6CDB0221DBCB}"/>
    <dataValidation type="list" allowBlank="1" showInputMessage="1" showErrorMessage="1" sqref="G31:G33 G44:G46 G57:H59" xr:uid="{DD632BBD-F5D3-4EC8-8478-D2A3C602EAE2}">
      <formula1>"Yes, No"</formula1>
    </dataValidation>
    <dataValidation allowBlank="1" showInputMessage="1" showErrorMessage="1" prompt="Identify how adaptation supports delivery of your organisation's strategic objectives. Use this to communicate why adaptation matters. Consider where adaptation is best placed in your organisation &amp; start to identify relevant groups. " sqref="D19:F19" xr:uid="{8C26CC4A-ECD9-4719-AC06-7497321A1B52}"/>
    <dataValidation allowBlank="1" showInputMessage="1" showErrorMessage="1" prompt="Adaptation is a long-term process that will see you undertake many tasks requiring a range of different resources - human, physical, financial, information and intellectual. Survey resources that already exist within your organisation. " sqref="D20:F20" xr:uid="{3DF777CC-6665-412F-B14E-B49E1BC35D22}"/>
    <dataValidation allowBlank="1" showInputMessage="1" showErrorMessage="1" prompt="Your organisation will need committed resources - human, physical, financial, information and intellectual - to progress with adaptation. You need to secure those needed for short term activities - consider both internal and external sources. " sqref="D31:F31" xr:uid="{8D3BFB88-EE2D-425D-8AFC-FD2E2B705AF1}"/>
    <dataValidation allowBlank="1" showInputMessage="1" showErrorMessage="1" prompt="Engage colleagues across your organisation to identify opportunities to include adaptation in planned work – as well as key people who could become adaptation ‘champions’. " sqref="D32:F32" xr:uid="{3CF32121-6BB9-4C53-9C20-95A559395C59}"/>
    <dataValidation allowBlank="1" showInputMessage="1" showErrorMessage="1" prompt="Seek approval for a governance option that enables effective decision-making, collaborative delivery across your organisation and is able to deliver your adaptation objectives. " sqref="D33:F33" xr:uid="{E6D45B75-263C-41F1-97B4-B9859D869741}"/>
    <dataValidation allowBlank="1" showInputMessage="1" showErrorMessage="1" prompt="Take a systematic look across the breadth of your organisation’s activities / functions to identify opportunities to include adaptation in plans, policies and procedures. " sqref="D44:F44" xr:uid="{9516B4EB-0FFE-4DED-ACC2-59EB87667351}"/>
    <dataValidation allowBlank="1" showInputMessage="1" showErrorMessage="1" prompt="Seek to recognise and empower adaptation ‘champions’ – individuals who can lead the way in your organisation by setting goals and advocating and resourcing initiatives on adaptation." sqref="D45:F45" xr:uid="{CD4B26A5-4C2F-46A0-B481-8D3DD796A969}"/>
    <dataValidation allowBlank="1" showInputMessage="1" showErrorMessage="1" prompt="An on-going effort is required to implement your approved adaptation governance arrangements. Good governance will provide oversight for a work programme and defines roles and responsibilities. " sqref="D46:F46" xr:uid="{09371E3C-6BD7-4566-97F5-0DB25C95767B}"/>
    <dataValidation allowBlank="1" showInputMessage="1" showErrorMessage="1" prompt="Reduce reliance on stand-alone adaptation actions (often seen as a burden) by mainstreaming into your organisation’s activities / functions, plans, policies and procedures. " sqref="D57:F57" xr:uid="{A6A39E97-B964-42F0-94CE-9ED7C1D9635D}"/>
    <dataValidation allowBlank="1" showInputMessage="1" showErrorMessage="1" prompt="As more people become actively involved in delivering adaptation across your organisation, it is important to continue to recognise, support and  coordinate those who are leading as adaptation 'champions'. Develop networks + encourage peer support. " sqref="D58:F58" xr:uid="{B1CDAAED-DD21-4FD9-80A8-28484EE902BB}"/>
    <dataValidation allowBlank="1" showInputMessage="1" showErrorMessage="1" prompt="Your organisation should periodically review, reflect and update governance arrangements for adaptation. This will help you take account of changing demands as adaptation progresses – as well as wider changes in your organisation." sqref="D59:F59" xr:uid="{721B5BCB-EF15-40C9-9361-F0A58CD8793C}"/>
    <dataValidation type="list" allowBlank="1" showInputMessage="1" showErrorMessage="1" sqref="G19:H20" xr:uid="{AEFB6A3F-00B6-482C-B80A-6E120E87C030}">
      <formula1>"Yes,No"</formula1>
    </dataValidation>
    <dataValidation allowBlank="1" showInputMessage="1" showErrorMessage="1" prompt="This section is to state which resources you need to complete this task. These could be financial resources, human resources or natural resources. _x000a__x000a_This will help understand what is really needed to complete this task and thus what (else) you need." sqref="L19:L20 L31:L33 L44:L46 L57:L59" xr:uid="{11F220C9-2551-4D3C-BA38-2415F7F0DEFE}"/>
    <dataValidation allowBlank="1" showInputMessage="1" showErrorMessage="1" prompt="This is a section to state which sub-tasks are required to fulfil this main task._x000a__x000a_This helps break down what is needed to progress with this task overall, and helps analyse what resources are required and what score your organisation currently has." sqref="M19:M20 M31:M33 M44:M46 M57:M59" xr:uid="{87504C91-3F2F-49EF-8AC0-0F89DFA89120}"/>
  </dataValidations>
  <hyperlinks>
    <hyperlink ref="C5" location="Welcome!A1" display="&lt;&lt; Return Home" xr:uid="{5225D731-D6A8-485E-9935-88892D9D10D9}"/>
  </hyperlinks>
  <printOptions horizontalCentered="1"/>
  <pageMargins left="0.25" right="0.25" top="0.75" bottom="0.75" header="0.3" footer="0.3"/>
  <pageSetup scale="19" fitToHeight="0" orientation="portrait" r:id="rId1"/>
  <headerFooter differentFirst="1">
    <oddFoote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0" stopIfTrue="1" id="{375A0DB5-E8DF-4410-8928-18E149E337A0}">
            <xm:f>'New Instructions'!$D$14="Bi-Annually"</xm:f>
            <x14:dxf>
              <fill>
                <patternFill>
                  <bgColor theme="3" tint="0.59996337778862885"/>
                </patternFill>
              </fill>
              <border>
                <left style="thin">
                  <color auto="1"/>
                </left>
                <right/>
                <top/>
                <bottom/>
              </border>
            </x14:dxf>
          </x14:cfRule>
          <xm:sqref>O7</xm:sqref>
        </x14:conditionalFormatting>
        <x14:conditionalFormatting xmlns:xm="http://schemas.microsoft.com/office/excel/2006/main">
          <x14:cfRule type="expression" priority="47" stopIfTrue="1" id="{3C7842BA-7353-4458-8825-A0C6426310ED}">
            <xm:f>'New Instructions'!$D$14="Bi-Annually"</xm:f>
            <x14:dxf>
              <fill>
                <patternFill>
                  <bgColor theme="3" tint="0.59996337778862885"/>
                </patternFill>
              </fill>
              <border>
                <left style="thin">
                  <color auto="1"/>
                </left>
                <right/>
                <top/>
                <bottom/>
              </border>
            </x14:dxf>
          </x14:cfRule>
          <xm:sqref>O8</xm:sqref>
        </x14:conditionalFormatting>
        <x14:conditionalFormatting xmlns:xm="http://schemas.microsoft.com/office/excel/2006/main">
          <x14:cfRule type="expression" priority="23" stopIfTrue="1" id="{8136FF76-2511-446E-8D63-122B0B24E43E}">
            <xm:f>'New Instructions'!$D$14="Annually"</xm:f>
            <x14:dxf>
              <border>
                <top/>
              </border>
            </x14:dxf>
          </x14:cfRule>
          <xm:sqref>O14</xm:sqref>
        </x14:conditionalFormatting>
        <x14:conditionalFormatting xmlns:xm="http://schemas.microsoft.com/office/excel/2006/main">
          <x14:cfRule type="expression" priority="22" stopIfTrue="1" id="{255DAC6F-5314-48E8-923F-ACD4FC580047}">
            <xm:f>'New Instructions'!$D$14="Annually"</xm:f>
            <x14:dxf>
              <border>
                <top/>
                <bottom/>
                <vertical/>
                <horizontal/>
              </border>
            </x14:dxf>
          </x14:cfRule>
          <xm:sqref>O15</xm:sqref>
        </x14:conditionalFormatting>
        <x14:conditionalFormatting xmlns:xm="http://schemas.microsoft.com/office/excel/2006/main">
          <x14:cfRule type="expression" priority="17" stopIfTrue="1" id="{5E635C25-00E2-44EF-8EFA-4253D19A0746}">
            <xm:f>'New Instructions'!$D$14="Annually"</xm:f>
            <x14:dxf>
              <border>
                <top/>
              </border>
            </x14:dxf>
          </x14:cfRule>
          <xm:sqref>O26</xm:sqref>
        </x14:conditionalFormatting>
        <x14:conditionalFormatting xmlns:xm="http://schemas.microsoft.com/office/excel/2006/main">
          <x14:cfRule type="expression" priority="16" stopIfTrue="1" id="{2CE42228-810D-4507-B738-35BDCA412F20}">
            <xm:f>'New Instructions'!$D$14="Annually"</xm:f>
            <x14:dxf>
              <border>
                <top/>
                <bottom/>
                <vertical/>
                <horizontal/>
              </border>
            </x14:dxf>
          </x14:cfRule>
          <xm:sqref>O27</xm:sqref>
        </x14:conditionalFormatting>
        <x14:conditionalFormatting xmlns:xm="http://schemas.microsoft.com/office/excel/2006/main">
          <x14:cfRule type="expression" priority="11" stopIfTrue="1" id="{0FF280D9-EAAD-451D-AEDA-ED71C797B27A}">
            <xm:f>'New Instructions'!$D$14="Annually"</xm:f>
            <x14:dxf>
              <border>
                <top/>
              </border>
            </x14:dxf>
          </x14:cfRule>
          <xm:sqref>O39</xm:sqref>
        </x14:conditionalFormatting>
        <x14:conditionalFormatting xmlns:xm="http://schemas.microsoft.com/office/excel/2006/main">
          <x14:cfRule type="expression" priority="10" stopIfTrue="1" id="{901FA499-9773-4741-9EC8-ED39A0923FFE}">
            <xm:f>'New Instructions'!$D$14="Annually"</xm:f>
            <x14:dxf>
              <border>
                <top/>
                <bottom/>
                <vertical/>
                <horizontal/>
              </border>
            </x14:dxf>
          </x14:cfRule>
          <xm:sqref>O40</xm:sqref>
        </x14:conditionalFormatting>
        <x14:conditionalFormatting xmlns:xm="http://schemas.microsoft.com/office/excel/2006/main">
          <x14:cfRule type="expression" priority="5" stopIfTrue="1" id="{9BB4E9B4-E4B1-4491-851E-9B8F2E466FE4}">
            <xm:f>'New Instructions'!$D$14="Annually"</xm:f>
            <x14:dxf>
              <border>
                <top/>
              </border>
            </x14:dxf>
          </x14:cfRule>
          <xm:sqref>O52</xm:sqref>
        </x14:conditionalFormatting>
        <x14:conditionalFormatting xmlns:xm="http://schemas.microsoft.com/office/excel/2006/main">
          <x14:cfRule type="expression" priority="4" stopIfTrue="1" id="{20B55086-834F-4BCE-8386-9D4F0E677222}">
            <xm:f>'New Instructions'!$D$14="Annually"</xm:f>
            <x14:dxf>
              <border>
                <top/>
                <bottom/>
                <vertical/>
                <horizontal/>
              </border>
            </x14:dxf>
          </x14:cfRule>
          <xm:sqref>O53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4A552-4013-4BFC-AF34-B85719FB3DCA}">
  <sheetPr>
    <tabColor rgb="FF0070C0"/>
    <pageSetUpPr fitToPage="1"/>
  </sheetPr>
  <dimension ref="A1:AR145"/>
  <sheetViews>
    <sheetView showGridLines="0" topLeftCell="N2" zoomScale="55" zoomScaleNormal="55" workbookViewId="0">
      <selection activeCell="E54" sqref="E54:P54"/>
    </sheetView>
  </sheetViews>
  <sheetFormatPr defaultColWidth="0" defaultRowHeight="30" customHeight="1" zeroHeight="1" x14ac:dyDescent="0.5"/>
  <cols>
    <col min="1" max="1" width="2.6328125" style="1" customWidth="1"/>
    <col min="2" max="2" width="1.08984375" style="1" customWidth="1"/>
    <col min="3" max="3" width="14.08984375" style="1" customWidth="1"/>
    <col min="4" max="9" width="12.08984375" style="1" customWidth="1"/>
    <col min="10" max="10" width="23.90625" style="1" customWidth="1"/>
    <col min="11" max="11" width="25.1796875" style="1" customWidth="1"/>
    <col min="12" max="12" width="33.08984375" style="1" customWidth="1"/>
    <col min="13" max="13" width="23.1796875" style="1" customWidth="1"/>
    <col min="14" max="14" width="29.6328125" style="1" customWidth="1"/>
    <col min="15" max="16" width="12.08984375" style="1" customWidth="1"/>
    <col min="17" max="17" width="5.36328125" style="1" customWidth="1"/>
    <col min="18" max="18" width="9" style="1" customWidth="1"/>
    <col min="19" max="19" width="49.81640625" style="135" customWidth="1"/>
    <col min="20" max="20" width="1" style="135" customWidth="1"/>
    <col min="21" max="21" width="49.81640625" style="135" customWidth="1"/>
    <col min="22" max="22" width="1" style="135" customWidth="1"/>
    <col min="23" max="23" width="49.81640625" style="135" customWidth="1"/>
    <col min="24" max="24" width="9.81640625" style="2" customWidth="1"/>
    <col min="25" max="25" width="1.08984375" style="2" customWidth="1"/>
    <col min="26" max="26" width="48.36328125" style="2" hidden="1" customWidth="1"/>
    <col min="27" max="27" width="22.6328125" style="2" hidden="1" customWidth="1"/>
    <col min="28" max="28" width="31" style="1" hidden="1" customWidth="1"/>
    <col min="29" max="29" width="11.81640625" style="1" hidden="1" customWidth="1"/>
    <col min="30" max="30" width="4.08984375" style="1" hidden="1" customWidth="1"/>
    <col min="31" max="31" width="2.6328125" style="1" hidden="1" customWidth="1"/>
    <col min="32" max="32" width="1.08984375" style="1" hidden="1" customWidth="1"/>
    <col min="33" max="33" width="48.36328125" style="1" hidden="1" customWidth="1"/>
    <col min="34" max="34" width="22.6328125" style="1" hidden="1" customWidth="1"/>
    <col min="35" max="35" width="31" style="1" hidden="1" customWidth="1"/>
    <col min="36" max="36" width="12" style="9" hidden="1" customWidth="1"/>
    <col min="37" max="37" width="4.08984375" style="1" hidden="1" customWidth="1"/>
    <col min="38" max="38" width="2.6328125" style="1" hidden="1" customWidth="1"/>
    <col min="39" max="39" width="1.08984375" style="1" hidden="1" customWidth="1"/>
    <col min="40" max="40" width="57.453125" style="1" hidden="1" customWidth="1"/>
    <col min="41" max="41" width="22.6328125" style="1" hidden="1" customWidth="1"/>
    <col min="42" max="42" width="31" style="1" hidden="1" customWidth="1"/>
    <col min="43" max="43" width="9.453125" style="1" hidden="1" customWidth="1"/>
    <col min="44" max="44" width="4.08984375" style="1" hidden="1" customWidth="1"/>
    <col min="45" max="16384" width="9.08984375" style="1" hidden="1"/>
  </cols>
  <sheetData>
    <row r="1" spans="1:42" ht="30" hidden="1" customHeight="1" x14ac:dyDescent="0.5">
      <c r="D1" s="1">
        <v>1</v>
      </c>
      <c r="E1" s="1">
        <v>2</v>
      </c>
      <c r="F1" s="1">
        <v>3</v>
      </c>
      <c r="G1" s="1">
        <v>4</v>
      </c>
      <c r="H1" s="1">
        <v>5</v>
      </c>
      <c r="I1" s="1">
        <v>6</v>
      </c>
      <c r="J1" s="1">
        <v>7</v>
      </c>
      <c r="K1" s="1">
        <v>8</v>
      </c>
      <c r="L1" s="1">
        <v>9</v>
      </c>
      <c r="M1" s="1">
        <v>10</v>
      </c>
      <c r="N1" s="1">
        <v>11</v>
      </c>
      <c r="O1" s="1">
        <v>12</v>
      </c>
    </row>
    <row r="2" spans="1:42" ht="30" customHeight="1" x14ac:dyDescent="0.5">
      <c r="C2" s="281" t="s">
        <v>50</v>
      </c>
      <c r="D2" s="282"/>
      <c r="E2" s="282"/>
      <c r="Z2" s="40"/>
      <c r="AD2" s="10"/>
      <c r="AE2" s="2"/>
      <c r="AG2" s="11"/>
      <c r="AK2" s="10"/>
      <c r="AL2" s="2"/>
      <c r="AN2" s="11"/>
    </row>
    <row r="3" spans="1:42" s="12" customFormat="1" ht="35.75" customHeight="1" x14ac:dyDescent="0.5">
      <c r="B3" s="283" t="s">
        <v>98</v>
      </c>
      <c r="C3" s="283"/>
      <c r="D3" s="283"/>
      <c r="E3" s="283"/>
      <c r="S3" s="136"/>
      <c r="T3" s="136"/>
      <c r="U3" s="136"/>
      <c r="V3" s="136"/>
      <c r="W3" s="136"/>
      <c r="X3" s="33"/>
      <c r="Y3" s="195"/>
      <c r="Z3" s="195"/>
      <c r="AA3" s="196"/>
      <c r="AB3" s="196"/>
      <c r="AE3" s="33"/>
      <c r="AF3" s="284"/>
      <c r="AG3" s="284"/>
      <c r="AH3" s="284"/>
      <c r="AI3" s="284"/>
      <c r="AL3" s="33"/>
      <c r="AM3" s="284"/>
      <c r="AN3" s="284"/>
      <c r="AO3" s="284"/>
      <c r="AP3" s="284"/>
    </row>
    <row r="4" spans="1:42" s="13" customFormat="1" ht="74.25" customHeight="1" x14ac:dyDescent="0.5">
      <c r="A4" s="203"/>
      <c r="B4" s="204" t="s">
        <v>96</v>
      </c>
      <c r="C4" s="204"/>
      <c r="D4" s="204"/>
      <c r="E4" s="204"/>
      <c r="F4" s="204"/>
      <c r="G4" s="204"/>
      <c r="H4" s="204"/>
      <c r="I4" s="205"/>
      <c r="J4" s="205"/>
      <c r="K4" s="84"/>
      <c r="L4" s="84"/>
      <c r="M4" s="84"/>
      <c r="N4" s="84"/>
      <c r="O4" s="84"/>
      <c r="P4" s="84"/>
      <c r="Q4" s="84"/>
      <c r="R4" s="84"/>
      <c r="S4" s="135"/>
      <c r="T4" s="135"/>
      <c r="U4" s="135"/>
      <c r="V4" s="135"/>
      <c r="W4" s="135"/>
      <c r="X4" s="102"/>
      <c r="Y4" s="103"/>
      <c r="Z4" s="103"/>
      <c r="AA4" s="197"/>
      <c r="AB4" s="197"/>
      <c r="AE4" s="102"/>
      <c r="AF4" s="285"/>
      <c r="AG4" s="285"/>
      <c r="AH4" s="285"/>
      <c r="AI4" s="285"/>
      <c r="AJ4" s="137"/>
      <c r="AL4" s="102"/>
      <c r="AM4" s="285"/>
      <c r="AN4" s="285"/>
      <c r="AO4" s="285"/>
      <c r="AP4" s="285"/>
    </row>
    <row r="5" spans="1:42" ht="44.25" customHeight="1" x14ac:dyDescent="0.5">
      <c r="B5" s="8"/>
      <c r="C5" s="88" t="s">
        <v>99</v>
      </c>
      <c r="D5" s="6"/>
      <c r="E5" s="3"/>
      <c r="Y5" s="7"/>
      <c r="Z5" s="7"/>
      <c r="AA5" s="6"/>
      <c r="AB5" s="3"/>
      <c r="AD5" s="10"/>
      <c r="AE5" s="2"/>
      <c r="AF5" s="8"/>
      <c r="AG5" s="8"/>
      <c r="AH5" s="6"/>
      <c r="AI5" s="3"/>
      <c r="AK5" s="10"/>
      <c r="AL5" s="2"/>
      <c r="AM5" s="8"/>
      <c r="AN5" s="8"/>
      <c r="AO5" s="6"/>
      <c r="AP5" s="3"/>
    </row>
    <row r="6" spans="1:42" ht="33.9" customHeight="1" x14ac:dyDescent="0.5">
      <c r="B6" s="8"/>
      <c r="C6" s="8"/>
      <c r="D6" s="6"/>
      <c r="E6" s="3"/>
      <c r="Y6" s="7"/>
      <c r="Z6" s="7"/>
      <c r="AA6" s="6"/>
      <c r="AB6" s="3"/>
      <c r="AD6" s="10"/>
      <c r="AE6" s="2"/>
      <c r="AF6" s="8"/>
      <c r="AG6" s="8"/>
      <c r="AH6" s="6"/>
      <c r="AI6" s="3"/>
      <c r="AK6" s="10"/>
      <c r="AL6" s="2"/>
      <c r="AM6" s="8"/>
      <c r="AN6" s="8"/>
      <c r="AO6" s="6"/>
      <c r="AP6" s="3"/>
    </row>
    <row r="7" spans="1:42" ht="33.9" customHeight="1" x14ac:dyDescent="0.5">
      <c r="B7" s="8"/>
      <c r="C7" s="279" t="str">
        <f>'New Instructions'!D14</f>
        <v>Annually</v>
      </c>
      <c r="D7" s="280"/>
      <c r="E7" s="240">
        <f>INDEX(Lookups!$C$3:$E$14,MATCH('Understanding Challenge'!D$1,Lookups!$B$3:$B$14,0),MATCH($C$7,Lookups!$C$2:$E$2,0))</f>
        <v>2020</v>
      </c>
      <c r="F7" s="240">
        <f>INDEX(Lookups!$C$3:$E$14,MATCH('Understanding Challenge'!E$1,Lookups!$B$3:$B$14,0),MATCH($C$7,Lookups!$C$2:$E$2,0))</f>
        <v>2021</v>
      </c>
      <c r="G7" s="240">
        <f>INDEX(Lookups!$C$3:$E$14,MATCH('Understanding Challenge'!F$1,Lookups!$B$3:$B$14,0),MATCH($C$7,Lookups!$C$2:$E$2,0))</f>
        <v>2022</v>
      </c>
      <c r="H7" s="240">
        <f>INDEX(Lookups!$C$3:$E$14,MATCH('Understanding Challenge'!G$1,Lookups!$B$3:$B$14,0),MATCH($C$7,Lookups!$C$2:$E$2,0))</f>
        <v>2023</v>
      </c>
      <c r="I7" s="240" t="str">
        <f>INDEX(Lookups!$C$3:$E$14,MATCH('Understanding Challenge'!H$1,Lookups!$B$3:$B$14,0),MATCH($C$7,Lookups!$C$2:$E$2,0))</f>
        <v/>
      </c>
      <c r="J7" s="240" t="str">
        <f>INDEX(Lookups!$C$3:$E$14,MATCH('Understanding Challenge'!I$1,Lookups!$B$3:$B$14,0),MATCH($C$7,Lookups!$C$2:$E$2,0))</f>
        <v/>
      </c>
      <c r="K7" s="240" t="str">
        <f>INDEX(Lookups!$C$3:$E$14,MATCH('Understanding Challenge'!J$1,Lookups!$B$3:$B$14,0),MATCH($C$7,Lookups!$C$2:$E$2,0))</f>
        <v/>
      </c>
      <c r="L7" s="240" t="str">
        <f>INDEX(Lookups!$C$3:$E$14,MATCH('Understanding Challenge'!K$1,Lookups!$B$3:$B$14,0),MATCH($C$7,Lookups!$C$2:$E$2,0))</f>
        <v/>
      </c>
      <c r="M7" s="240" t="str">
        <f>INDEX(Lookups!$C$3:$E$14,MATCH('Understanding Challenge'!L$1,Lookups!$B$3:$B$14,0),MATCH($C$7,Lookups!$C$2:$E$2,0))</f>
        <v/>
      </c>
      <c r="N7" s="248" t="str">
        <f>INDEX(Lookups!$C$3:$E$14,MATCH('Understanding Challenge'!M$1,Lookups!$B$3:$B$14,0),MATCH($C$7,Lookups!$C$2:$E$2,0))</f>
        <v/>
      </c>
      <c r="O7" s="240" t="str">
        <f>INDEX(Lookups!$C$3:$E$14,MATCH('Understanding Challenge'!N$1,Lookups!$B$3:$B$14,0),MATCH($C$7,Lookups!$C$2:$E$2,0))</f>
        <v/>
      </c>
      <c r="P7" s="249" t="str">
        <f>INDEX(Lookups!$C$3:$E$14,MATCH('Understanding Challenge'!O$1,Lookups!$B$3:$B$14,0),MATCH($C$7,Lookups!$C$2:$E$2,0))</f>
        <v/>
      </c>
      <c r="Y7" s="7"/>
      <c r="Z7" s="7"/>
      <c r="AA7" s="6"/>
      <c r="AB7" s="3"/>
      <c r="AD7" s="10"/>
      <c r="AE7" s="2"/>
      <c r="AF7" s="8"/>
      <c r="AG7" s="8"/>
      <c r="AH7" s="6"/>
      <c r="AI7" s="3"/>
      <c r="AK7" s="10"/>
      <c r="AL7" s="2"/>
      <c r="AM7" s="8"/>
      <c r="AN7" s="8"/>
      <c r="AO7" s="6"/>
      <c r="AP7" s="3"/>
    </row>
    <row r="8" spans="1:42" ht="33.9" customHeight="1" x14ac:dyDescent="0.5">
      <c r="B8" s="8"/>
      <c r="C8" s="279" t="s">
        <v>112</v>
      </c>
      <c r="D8" s="280"/>
      <c r="E8" s="243" t="str">
        <f>IF(E15/3+E27/3+E40/3+E54/3=0,"",E15/3+E27/3+E40/3+E54/3)</f>
        <v/>
      </c>
      <c r="F8" s="243" t="str">
        <f t="shared" ref="F8:N8" si="0">IF(F15/3+F27/3+F40/3+F54/3=0,"",F15/3+F27/3+F40/3+F54/3)</f>
        <v/>
      </c>
      <c r="G8" s="243" t="str">
        <f t="shared" si="0"/>
        <v/>
      </c>
      <c r="H8" s="243" t="str">
        <f t="shared" si="0"/>
        <v/>
      </c>
      <c r="I8" s="244" t="str">
        <f t="shared" si="0"/>
        <v/>
      </c>
      <c r="J8" s="244" t="str">
        <f t="shared" si="0"/>
        <v/>
      </c>
      <c r="K8" s="244" t="str">
        <f t="shared" si="0"/>
        <v/>
      </c>
      <c r="L8" s="244" t="str">
        <f t="shared" si="0"/>
        <v/>
      </c>
      <c r="M8" s="244" t="str">
        <f t="shared" si="0"/>
        <v/>
      </c>
      <c r="N8" s="246" t="str">
        <f t="shared" si="0"/>
        <v/>
      </c>
      <c r="O8" s="244" t="str">
        <f t="shared" ref="O8:P8" si="1">IF((O15+O27+O40+O54)/4=0,"",(O15+O27+O40+O54)/4)</f>
        <v/>
      </c>
      <c r="P8" s="247" t="str">
        <f t="shared" si="1"/>
        <v/>
      </c>
      <c r="Y8" s="7"/>
      <c r="Z8" s="7"/>
      <c r="AA8" s="6"/>
      <c r="AB8" s="3"/>
      <c r="AD8" s="10"/>
      <c r="AE8" s="2"/>
      <c r="AF8" s="8"/>
      <c r="AG8" s="8"/>
      <c r="AH8" s="6"/>
      <c r="AI8" s="3"/>
      <c r="AK8" s="10"/>
      <c r="AL8" s="2"/>
      <c r="AM8" s="8"/>
      <c r="AN8" s="8"/>
      <c r="AO8" s="6"/>
      <c r="AP8" s="3"/>
    </row>
    <row r="9" spans="1:42" ht="33.9" customHeight="1" thickBot="1" x14ac:dyDescent="0.55000000000000004">
      <c r="B9" s="8"/>
      <c r="C9" s="8"/>
      <c r="D9" s="6"/>
      <c r="E9" s="3"/>
      <c r="T9" s="148"/>
      <c r="V9" s="148"/>
      <c r="Y9" s="7"/>
      <c r="Z9" s="7"/>
      <c r="AA9" s="6"/>
      <c r="AB9" s="3"/>
      <c r="AD9" s="10"/>
      <c r="AE9" s="2"/>
      <c r="AF9" s="8"/>
      <c r="AG9" s="8"/>
      <c r="AH9" s="6"/>
      <c r="AI9" s="3"/>
      <c r="AK9" s="10"/>
      <c r="AL9" s="2"/>
      <c r="AM9" s="8"/>
      <c r="AN9" s="8"/>
      <c r="AO9" s="6"/>
      <c r="AP9" s="3"/>
    </row>
    <row r="10" spans="1:42" ht="49.25" customHeight="1" thickTop="1" thickBot="1" x14ac:dyDescent="0.55000000000000004">
      <c r="B10" s="163"/>
      <c r="C10" s="164" t="s">
        <v>126</v>
      </c>
      <c r="D10" s="164"/>
      <c r="E10" s="164"/>
      <c r="F10" s="165"/>
      <c r="G10" s="165"/>
      <c r="H10" s="165"/>
      <c r="I10" s="165"/>
      <c r="J10" s="165"/>
      <c r="K10" s="165"/>
      <c r="L10" s="165"/>
      <c r="M10" s="165"/>
      <c r="N10" s="165"/>
      <c r="O10" s="165"/>
      <c r="P10" s="165"/>
      <c r="Q10" s="166"/>
      <c r="S10" s="303" t="s">
        <v>272</v>
      </c>
      <c r="T10" s="304"/>
      <c r="U10" s="304"/>
      <c r="V10" s="304"/>
      <c r="W10" s="305"/>
      <c r="Y10" s="96"/>
      <c r="Z10" s="96"/>
      <c r="AD10" s="10"/>
      <c r="AE10" s="2"/>
      <c r="AJ10" s="1"/>
      <c r="AK10" s="10"/>
      <c r="AL10" s="2"/>
    </row>
    <row r="11" spans="1:42" ht="66.75" customHeight="1" thickTop="1" x14ac:dyDescent="0.5">
      <c r="B11" s="187"/>
      <c r="C11" s="286" t="s">
        <v>53</v>
      </c>
      <c r="D11" s="286"/>
      <c r="E11" s="286"/>
      <c r="F11" s="286"/>
      <c r="G11" s="286"/>
      <c r="H11" s="286" t="s">
        <v>4</v>
      </c>
      <c r="I11" s="286"/>
      <c r="J11" s="286"/>
      <c r="K11" s="286"/>
      <c r="L11" s="286"/>
      <c r="M11" s="194"/>
      <c r="N11" s="194"/>
      <c r="O11" s="194"/>
      <c r="P11" s="194"/>
      <c r="Q11" s="167"/>
      <c r="R11" s="100"/>
      <c r="S11" s="306"/>
      <c r="T11" s="307"/>
      <c r="U11" s="307"/>
      <c r="V11" s="307"/>
      <c r="W11" s="308"/>
      <c r="Y11" s="95"/>
      <c r="Z11" s="95"/>
      <c r="AD11" s="10"/>
      <c r="AE11" s="2"/>
      <c r="AJ11" s="1"/>
      <c r="AK11" s="10"/>
      <c r="AL11" s="2"/>
    </row>
    <row r="12" spans="1:42" ht="96.5" customHeight="1" x14ac:dyDescent="0.5">
      <c r="B12" s="188"/>
      <c r="C12" s="287" t="s">
        <v>60</v>
      </c>
      <c r="D12" s="287"/>
      <c r="E12" s="287"/>
      <c r="F12" s="287"/>
      <c r="G12" s="287"/>
      <c r="H12" s="287" t="s">
        <v>149</v>
      </c>
      <c r="I12" s="287"/>
      <c r="J12" s="287"/>
      <c r="K12" s="287"/>
      <c r="L12" s="287"/>
      <c r="M12" s="192"/>
      <c r="N12" s="192"/>
      <c r="O12" s="192"/>
      <c r="P12" s="192"/>
      <c r="Q12" s="168"/>
      <c r="R12" s="101"/>
      <c r="S12" s="306"/>
      <c r="T12" s="307"/>
      <c r="U12" s="307"/>
      <c r="V12" s="307"/>
      <c r="W12" s="308"/>
      <c r="Y12" s="95"/>
      <c r="Z12" s="95"/>
      <c r="AD12" s="10"/>
      <c r="AE12" s="2"/>
      <c r="AJ12" s="1"/>
      <c r="AK12" s="10"/>
      <c r="AL12" s="2"/>
    </row>
    <row r="13" spans="1:42" ht="80" customHeight="1" x14ac:dyDescent="0.5">
      <c r="B13" s="188"/>
      <c r="C13" s="287"/>
      <c r="D13" s="287"/>
      <c r="E13" s="287"/>
      <c r="F13" s="287"/>
      <c r="G13" s="287"/>
      <c r="H13" s="287"/>
      <c r="I13" s="287"/>
      <c r="J13" s="287"/>
      <c r="K13" s="287"/>
      <c r="L13" s="287"/>
      <c r="M13" s="193"/>
      <c r="N13" s="193"/>
      <c r="O13" s="193"/>
      <c r="P13" s="193"/>
      <c r="Q13" s="169"/>
      <c r="R13" s="87"/>
      <c r="S13" s="306"/>
      <c r="T13" s="307"/>
      <c r="U13" s="307"/>
      <c r="V13" s="307"/>
      <c r="W13" s="308"/>
      <c r="Y13" s="95"/>
      <c r="Z13" s="95"/>
      <c r="AD13" s="10"/>
      <c r="AE13" s="2"/>
      <c r="AJ13" s="1"/>
      <c r="AK13" s="10"/>
      <c r="AL13" s="2"/>
    </row>
    <row r="14" spans="1:42" ht="35.75" customHeight="1" x14ac:dyDescent="0.5">
      <c r="B14" s="188"/>
      <c r="C14" s="279" t="str">
        <f>'New Instructions'!D14</f>
        <v>Annually</v>
      </c>
      <c r="D14" s="280"/>
      <c r="E14" s="240">
        <f>INDEX(Lookups!$C$3:$E$14,MATCH('Understanding Challenge'!D$1,Lookups!$B$3:$B$14,0),MATCH($C$7,Lookups!$C$2:$E$2,0))</f>
        <v>2020</v>
      </c>
      <c r="F14" s="240">
        <f>INDEX(Lookups!$C$3:$E$14,MATCH('Understanding Challenge'!E$1,Lookups!$B$3:$B$14,0),MATCH($C$7,Lookups!$C$2:$E$2,0))</f>
        <v>2021</v>
      </c>
      <c r="G14" s="240">
        <f>INDEX(Lookups!$C$3:$E$14,MATCH('Understanding Challenge'!F$1,Lookups!$B$3:$B$14,0),MATCH($C$7,Lookups!$C$2:$E$2,0))</f>
        <v>2022</v>
      </c>
      <c r="H14" s="240">
        <f>INDEX(Lookups!$C$3:$E$14,MATCH('Understanding Challenge'!G$1,Lookups!$B$3:$B$14,0),MATCH($C$7,Lookups!$C$2:$E$2,0))</f>
        <v>2023</v>
      </c>
      <c r="I14" s="240" t="str">
        <f>INDEX(Lookups!$C$3:$E$14,MATCH('Understanding Challenge'!H$1,Lookups!$B$3:$B$14,0),MATCH($C$7,Lookups!$C$2:$E$2,0))</f>
        <v/>
      </c>
      <c r="J14" s="240" t="str">
        <f>INDEX(Lookups!$C$3:$E$14,MATCH('Understanding Challenge'!I$1,Lookups!$B$3:$B$14,0),MATCH($C$7,Lookups!$C$2:$E$2,0))</f>
        <v/>
      </c>
      <c r="K14" s="240" t="str">
        <f>INDEX(Lookups!$C$3:$E$14,MATCH('Understanding Challenge'!J$1,Lookups!$B$3:$B$14,0),MATCH($C$7,Lookups!$C$2:$E$2,0))</f>
        <v/>
      </c>
      <c r="L14" s="240" t="str">
        <f>INDEX(Lookups!$C$3:$E$14,MATCH('Understanding Challenge'!K$1,Lookups!$B$3:$B$14,0),MATCH($C$7,Lookups!$C$2:$E$2,0))</f>
        <v/>
      </c>
      <c r="M14" s="240" t="str">
        <f>INDEX(Lookups!$C$3:$E$14,MATCH('Understanding Challenge'!L$1,Lookups!$B$3:$B$14,0),MATCH($C$7,Lookups!$C$2:$E$2,0))</f>
        <v/>
      </c>
      <c r="N14" s="240" t="str">
        <f>INDEX(Lookups!$C$3:$E$14,MATCH('Understanding Challenge'!M$1,Lookups!$B$3:$B$14,0),MATCH($C$7,Lookups!$C$2:$E$2,0))</f>
        <v/>
      </c>
      <c r="O14" s="240" t="str">
        <f>INDEX(Lookups!$C$3:$E$14,MATCH('Understanding Challenge'!N$1,Lookups!$B$3:$B$14,0),MATCH($C$7,Lookups!$C$2:$E$2,0))</f>
        <v/>
      </c>
      <c r="P14" s="240" t="str">
        <f>INDEX(Lookups!$C$3:$E$14,MATCH('Understanding Challenge'!O$1,Lookups!$B$3:$B$14,0),MATCH($C$7,Lookups!$C$2:$E$2,0))</f>
        <v/>
      </c>
      <c r="Q14" s="169"/>
      <c r="R14" s="87"/>
      <c r="S14" s="306"/>
      <c r="T14" s="307"/>
      <c r="U14" s="307"/>
      <c r="V14" s="307"/>
      <c r="W14" s="308"/>
      <c r="Y14" s="95"/>
      <c r="Z14" s="95"/>
      <c r="AD14" s="10"/>
      <c r="AE14" s="2"/>
      <c r="AJ14" s="1"/>
      <c r="AK14" s="10"/>
      <c r="AL14" s="2"/>
    </row>
    <row r="15" spans="1:42" ht="35.75" customHeight="1" x14ac:dyDescent="0.5">
      <c r="B15" s="188"/>
      <c r="C15" s="279" t="s">
        <v>112</v>
      </c>
      <c r="D15" s="280"/>
      <c r="E15" s="150"/>
      <c r="F15" s="150"/>
      <c r="G15" s="150"/>
      <c r="H15" s="150"/>
      <c r="I15" s="149"/>
      <c r="J15" s="149"/>
      <c r="K15" s="149"/>
      <c r="L15" s="149"/>
      <c r="M15" s="149"/>
      <c r="N15" s="149"/>
      <c r="O15" s="149"/>
      <c r="P15" s="149"/>
      <c r="Q15" s="169"/>
      <c r="R15" s="87"/>
      <c r="S15" s="306"/>
      <c r="T15" s="307"/>
      <c r="U15" s="307"/>
      <c r="V15" s="307"/>
      <c r="W15" s="308"/>
      <c r="Y15" s="95"/>
      <c r="Z15" s="95"/>
      <c r="AD15" s="10"/>
      <c r="AE15" s="2"/>
      <c r="AJ15" s="1"/>
      <c r="AK15" s="10"/>
      <c r="AL15" s="2"/>
    </row>
    <row r="16" spans="1:42" ht="10.25" customHeight="1" thickBot="1" x14ac:dyDescent="0.55000000000000004">
      <c r="B16" s="170"/>
      <c r="C16" s="171"/>
      <c r="D16" s="172"/>
      <c r="E16" s="173"/>
      <c r="F16" s="173"/>
      <c r="G16" s="173"/>
      <c r="H16" s="173"/>
      <c r="I16" s="173"/>
      <c r="J16" s="173"/>
      <c r="K16" s="173"/>
      <c r="L16" s="173"/>
      <c r="M16" s="173"/>
      <c r="N16" s="173"/>
      <c r="O16" s="173"/>
      <c r="P16" s="173"/>
      <c r="Q16" s="174"/>
      <c r="R16" s="87"/>
      <c r="S16" s="306"/>
      <c r="T16" s="307"/>
      <c r="U16" s="307"/>
      <c r="V16" s="307"/>
      <c r="W16" s="308"/>
      <c r="Y16" s="95"/>
      <c r="Z16" s="95"/>
      <c r="AD16" s="10"/>
      <c r="AE16" s="2"/>
      <c r="AJ16" s="1"/>
      <c r="AK16" s="10"/>
      <c r="AL16" s="2"/>
    </row>
    <row r="17" spans="1:38" ht="17.75" customHeight="1" thickTop="1" thickBot="1" x14ac:dyDescent="0.55000000000000004">
      <c r="AE17" s="2"/>
      <c r="AJ17" s="1"/>
      <c r="AL17" s="2"/>
    </row>
    <row r="18" spans="1:38" ht="42.75" customHeight="1" thickTop="1" thickBot="1" x14ac:dyDescent="0.55000000000000004">
      <c r="A18" s="4"/>
      <c r="B18" s="175"/>
      <c r="C18" s="200" t="s">
        <v>122</v>
      </c>
      <c r="D18" s="288" t="s">
        <v>91</v>
      </c>
      <c r="E18" s="288"/>
      <c r="F18" s="288"/>
      <c r="G18" s="288" t="s">
        <v>116</v>
      </c>
      <c r="H18" s="288"/>
      <c r="I18" s="288" t="s">
        <v>115</v>
      </c>
      <c r="J18" s="288"/>
      <c r="K18" s="177" t="s">
        <v>276</v>
      </c>
      <c r="L18" s="177" t="s">
        <v>283</v>
      </c>
      <c r="M18" s="177" t="s">
        <v>278</v>
      </c>
      <c r="N18" s="177" t="s">
        <v>279</v>
      </c>
      <c r="O18" s="177"/>
      <c r="P18" s="177"/>
      <c r="Q18" s="178"/>
      <c r="R18" s="94"/>
      <c r="S18" s="162" t="s">
        <v>240</v>
      </c>
      <c r="T18" s="148"/>
      <c r="U18" s="162" t="s">
        <v>241</v>
      </c>
      <c r="V18" s="148"/>
      <c r="W18" s="162" t="s">
        <v>118</v>
      </c>
      <c r="Y18" s="96"/>
      <c r="Z18" s="96"/>
      <c r="AA18" s="1"/>
      <c r="AD18" s="10"/>
      <c r="AE18" s="34"/>
      <c r="AJ18" s="1"/>
      <c r="AK18" s="10"/>
      <c r="AL18" s="34"/>
    </row>
    <row r="19" spans="1:38" ht="35.4" customHeight="1" thickTop="1" thickBot="1" x14ac:dyDescent="0.55000000000000004">
      <c r="A19" s="5"/>
      <c r="B19" s="182"/>
      <c r="C19" s="251" t="s">
        <v>151</v>
      </c>
      <c r="D19" s="289" t="s">
        <v>150</v>
      </c>
      <c r="E19" s="289"/>
      <c r="F19" s="289"/>
      <c r="G19" s="289" t="s">
        <v>270</v>
      </c>
      <c r="H19" s="289"/>
      <c r="I19" s="290"/>
      <c r="J19" s="290"/>
      <c r="K19" s="229" t="s">
        <v>117</v>
      </c>
      <c r="L19" s="229"/>
      <c r="M19" s="229"/>
      <c r="N19" s="229"/>
      <c r="O19" s="198"/>
      <c r="P19" s="198"/>
      <c r="Q19" s="189"/>
      <c r="R19" s="93"/>
      <c r="S19" s="231"/>
      <c r="T19" s="148"/>
      <c r="U19" s="231"/>
      <c r="V19" s="148"/>
      <c r="W19" s="231"/>
      <c r="Y19" s="95"/>
      <c r="Z19" s="95"/>
      <c r="AA19" s="1"/>
      <c r="AD19" s="10"/>
      <c r="AE19" s="2"/>
      <c r="AJ19" s="1"/>
      <c r="AK19" s="10"/>
      <c r="AL19" s="2"/>
    </row>
    <row r="20" spans="1:38" ht="35.4" customHeight="1" thickTop="1" thickBot="1" x14ac:dyDescent="0.55000000000000004">
      <c r="A20" s="5"/>
      <c r="B20" s="183"/>
      <c r="C20" s="250" t="s">
        <v>152</v>
      </c>
      <c r="D20" s="291" t="s">
        <v>153</v>
      </c>
      <c r="E20" s="291"/>
      <c r="F20" s="291"/>
      <c r="G20" s="291" t="s">
        <v>270</v>
      </c>
      <c r="H20" s="291"/>
      <c r="I20" s="292"/>
      <c r="J20" s="292"/>
      <c r="K20" s="230" t="s">
        <v>117</v>
      </c>
      <c r="L20" s="230"/>
      <c r="M20" s="230"/>
      <c r="N20" s="230"/>
      <c r="O20" s="199"/>
      <c r="P20" s="199"/>
      <c r="Q20" s="190"/>
      <c r="R20" s="93"/>
      <c r="S20" s="232"/>
      <c r="T20" s="148"/>
      <c r="U20" s="232"/>
      <c r="V20" s="148"/>
      <c r="W20" s="232"/>
      <c r="Y20" s="95"/>
      <c r="Z20" s="95"/>
      <c r="AA20" s="1"/>
      <c r="AD20" s="10"/>
      <c r="AE20" s="2"/>
      <c r="AJ20" s="1"/>
      <c r="AK20" s="10"/>
      <c r="AL20" s="2"/>
    </row>
    <row r="21" spans="1:38" ht="27" customHeight="1" thickTop="1" thickBot="1" x14ac:dyDescent="0.55000000000000004">
      <c r="A21" s="2"/>
      <c r="B21" s="2"/>
      <c r="C21" s="2"/>
      <c r="D21" s="2"/>
      <c r="E21" s="2"/>
      <c r="F21" s="2"/>
      <c r="G21" s="2"/>
      <c r="H21" s="2"/>
      <c r="I21" s="2"/>
      <c r="J21" s="2"/>
      <c r="K21" s="2"/>
      <c r="L21" s="2"/>
      <c r="M21" s="2"/>
      <c r="N21" s="2"/>
      <c r="O21" s="2"/>
      <c r="P21" s="2"/>
      <c r="Q21" s="2"/>
      <c r="R21" s="2"/>
      <c r="S21" s="2"/>
      <c r="T21" s="2"/>
      <c r="U21" s="2"/>
      <c r="V21" s="2"/>
      <c r="W21" s="2"/>
      <c r="Y21" s="95"/>
      <c r="Z21" s="95"/>
      <c r="AA21" s="1"/>
      <c r="AD21" s="10"/>
      <c r="AE21" s="2"/>
      <c r="AJ21" s="1"/>
      <c r="AK21" s="10"/>
      <c r="AL21" s="2"/>
    </row>
    <row r="22" spans="1:38" ht="49.25" customHeight="1" thickTop="1" thickBot="1" x14ac:dyDescent="0.55000000000000004">
      <c r="B22" s="163"/>
      <c r="C22" s="164"/>
      <c r="D22" s="164" t="s">
        <v>123</v>
      </c>
      <c r="E22" s="164"/>
      <c r="F22" s="165"/>
      <c r="G22" s="165"/>
      <c r="H22" s="165"/>
      <c r="I22" s="165"/>
      <c r="J22" s="165"/>
      <c r="K22" s="165"/>
      <c r="L22" s="165"/>
      <c r="M22" s="165"/>
      <c r="N22" s="165"/>
      <c r="O22" s="165"/>
      <c r="P22" s="165"/>
      <c r="Q22" s="166"/>
      <c r="S22" s="303" t="s">
        <v>280</v>
      </c>
      <c r="T22" s="304"/>
      <c r="U22" s="304"/>
      <c r="V22" s="304"/>
      <c r="W22" s="305"/>
      <c r="Y22" s="96"/>
      <c r="Z22" s="96"/>
      <c r="AD22" s="10"/>
      <c r="AE22" s="2"/>
      <c r="AJ22" s="1"/>
      <c r="AK22" s="10"/>
      <c r="AL22" s="2"/>
    </row>
    <row r="23" spans="1:38" ht="66.75" customHeight="1" thickTop="1" x14ac:dyDescent="0.5">
      <c r="B23" s="187"/>
      <c r="C23" s="286" t="s">
        <v>53</v>
      </c>
      <c r="D23" s="286"/>
      <c r="E23" s="286"/>
      <c r="F23" s="286"/>
      <c r="G23" s="286"/>
      <c r="H23" s="286" t="s">
        <v>4</v>
      </c>
      <c r="I23" s="286"/>
      <c r="J23" s="286"/>
      <c r="K23" s="286"/>
      <c r="L23" s="286"/>
      <c r="M23" s="194"/>
      <c r="N23" s="194"/>
      <c r="O23" s="194"/>
      <c r="P23" s="194"/>
      <c r="Q23" s="167"/>
      <c r="R23" s="100"/>
      <c r="S23" s="306"/>
      <c r="T23" s="307"/>
      <c r="U23" s="307"/>
      <c r="V23" s="307"/>
      <c r="W23" s="308"/>
      <c r="Y23" s="95"/>
      <c r="Z23" s="95"/>
      <c r="AD23" s="10"/>
      <c r="AE23" s="2"/>
      <c r="AJ23" s="1"/>
      <c r="AK23" s="10"/>
      <c r="AL23" s="2"/>
    </row>
    <row r="24" spans="1:38" ht="80" customHeight="1" x14ac:dyDescent="0.5">
      <c r="B24" s="188"/>
      <c r="C24" s="287" t="s">
        <v>61</v>
      </c>
      <c r="D24" s="287"/>
      <c r="E24" s="287"/>
      <c r="F24" s="287"/>
      <c r="G24" s="287"/>
      <c r="H24" s="287" t="s">
        <v>149</v>
      </c>
      <c r="I24" s="287"/>
      <c r="J24" s="287"/>
      <c r="K24" s="287"/>
      <c r="L24" s="287"/>
      <c r="M24" s="192"/>
      <c r="N24" s="192"/>
      <c r="O24" s="192"/>
      <c r="P24" s="192"/>
      <c r="Q24" s="168"/>
      <c r="R24" s="101"/>
      <c r="S24" s="306"/>
      <c r="T24" s="307"/>
      <c r="U24" s="307"/>
      <c r="V24" s="307"/>
      <c r="W24" s="308"/>
      <c r="Y24" s="95"/>
      <c r="Z24" s="95"/>
      <c r="AD24" s="10"/>
      <c r="AE24" s="2"/>
      <c r="AJ24" s="1"/>
      <c r="AK24" s="10"/>
      <c r="AL24" s="2"/>
    </row>
    <row r="25" spans="1:38" ht="89.75" customHeight="1" x14ac:dyDescent="0.5">
      <c r="B25" s="188"/>
      <c r="C25" s="287"/>
      <c r="D25" s="287"/>
      <c r="E25" s="287"/>
      <c r="F25" s="287"/>
      <c r="G25" s="287"/>
      <c r="H25" s="287"/>
      <c r="I25" s="287"/>
      <c r="J25" s="287"/>
      <c r="K25" s="287"/>
      <c r="L25" s="287"/>
      <c r="M25" s="193"/>
      <c r="N25" s="193"/>
      <c r="O25" s="193"/>
      <c r="P25" s="193"/>
      <c r="Q25" s="169"/>
      <c r="R25" s="87"/>
      <c r="S25" s="306"/>
      <c r="T25" s="307"/>
      <c r="U25" s="307"/>
      <c r="V25" s="307"/>
      <c r="W25" s="308"/>
      <c r="Y25" s="95"/>
      <c r="Z25" s="95"/>
      <c r="AD25" s="10"/>
      <c r="AE25" s="2"/>
      <c r="AJ25" s="1"/>
      <c r="AK25" s="10"/>
      <c r="AL25" s="2"/>
    </row>
    <row r="26" spans="1:38" ht="35.75" customHeight="1" x14ac:dyDescent="0.5">
      <c r="B26" s="188"/>
      <c r="C26" s="279" t="str">
        <f>'New Instructions'!D14</f>
        <v>Annually</v>
      </c>
      <c r="D26" s="280"/>
      <c r="E26" s="240">
        <f>INDEX(Lookups!$C$3:$E$14,MATCH('Understanding Challenge'!D$1,Lookups!$B$3:$B$14,0),MATCH($C$7,Lookups!$C$2:$E$2,0))</f>
        <v>2020</v>
      </c>
      <c r="F26" s="240">
        <f>INDEX(Lookups!$C$3:$E$14,MATCH('Understanding Challenge'!E$1,Lookups!$B$3:$B$14,0),MATCH($C$7,Lookups!$C$2:$E$2,0))</f>
        <v>2021</v>
      </c>
      <c r="G26" s="240">
        <f>INDEX(Lookups!$C$3:$E$14,MATCH('Understanding Challenge'!F$1,Lookups!$B$3:$B$14,0),MATCH($C$7,Lookups!$C$2:$E$2,0))</f>
        <v>2022</v>
      </c>
      <c r="H26" s="240">
        <f>INDEX(Lookups!$C$3:$E$14,MATCH('Understanding Challenge'!G$1,Lookups!$B$3:$B$14,0),MATCH($C$7,Lookups!$C$2:$E$2,0))</f>
        <v>2023</v>
      </c>
      <c r="I26" s="240" t="str">
        <f>INDEX(Lookups!$C$3:$E$14,MATCH('Understanding Challenge'!H$1,Lookups!$B$3:$B$14,0),MATCH($C$7,Lookups!$C$2:$E$2,0))</f>
        <v/>
      </c>
      <c r="J26" s="240" t="str">
        <f>INDEX(Lookups!$C$3:$E$14,MATCH('Understanding Challenge'!I$1,Lookups!$B$3:$B$14,0),MATCH($C$7,Lookups!$C$2:$E$2,0))</f>
        <v/>
      </c>
      <c r="K26" s="240" t="str">
        <f>INDEX(Lookups!$C$3:$E$14,MATCH('Understanding Challenge'!J$1,Lookups!$B$3:$B$14,0),MATCH($C$7,Lookups!$C$2:$E$2,0))</f>
        <v/>
      </c>
      <c r="L26" s="240" t="str">
        <f>INDEX(Lookups!$C$3:$E$14,MATCH('Understanding Challenge'!K$1,Lookups!$B$3:$B$14,0),MATCH($C$7,Lookups!$C$2:$E$2,0))</f>
        <v/>
      </c>
      <c r="M26" s="240" t="str">
        <f>INDEX(Lookups!$C$3:$E$14,MATCH('Understanding Challenge'!L$1,Lookups!$B$3:$B$14,0),MATCH($C$7,Lookups!$C$2:$E$2,0))</f>
        <v/>
      </c>
      <c r="N26" s="240" t="str">
        <f>INDEX(Lookups!$C$3:$E$14,MATCH('Understanding Challenge'!M$1,Lookups!$B$3:$B$14,0),MATCH($C$7,Lookups!$C$2:$E$2,0))</f>
        <v/>
      </c>
      <c r="O26" s="240" t="str">
        <f>INDEX(Lookups!$C$3:$E$14,MATCH('Understanding Challenge'!N$1,Lookups!$B$3:$B$14,0),MATCH($C$7,Lookups!$C$2:$E$2,0))</f>
        <v/>
      </c>
      <c r="P26" s="240" t="str">
        <f>INDEX(Lookups!$C$3:$E$14,MATCH('Understanding Challenge'!O$1,Lookups!$B$3:$B$14,0),MATCH($C$7,Lookups!$C$2:$E$2,0))</f>
        <v/>
      </c>
      <c r="Q26" s="169"/>
      <c r="R26" s="87"/>
      <c r="S26" s="306"/>
      <c r="T26" s="307"/>
      <c r="U26" s="307"/>
      <c r="V26" s="307"/>
      <c r="W26" s="308"/>
      <c r="Y26" s="95"/>
      <c r="Z26" s="95"/>
      <c r="AD26" s="10"/>
      <c r="AE26" s="2"/>
      <c r="AJ26" s="1"/>
      <c r="AK26" s="10"/>
      <c r="AL26" s="2"/>
    </row>
    <row r="27" spans="1:38" ht="35.75" customHeight="1" x14ac:dyDescent="0.5">
      <c r="B27" s="188"/>
      <c r="C27" s="279" t="s">
        <v>112</v>
      </c>
      <c r="D27" s="280"/>
      <c r="E27" s="150"/>
      <c r="F27" s="150"/>
      <c r="G27" s="150"/>
      <c r="H27" s="150"/>
      <c r="I27" s="149"/>
      <c r="J27" s="149"/>
      <c r="K27" s="149"/>
      <c r="L27" s="149"/>
      <c r="M27" s="149"/>
      <c r="N27" s="149"/>
      <c r="O27" s="149"/>
      <c r="P27" s="149"/>
      <c r="Q27" s="169"/>
      <c r="R27" s="87"/>
      <c r="S27" s="306"/>
      <c r="T27" s="307"/>
      <c r="U27" s="307"/>
      <c r="V27" s="307"/>
      <c r="W27" s="308"/>
      <c r="Y27" s="95"/>
      <c r="Z27" s="95"/>
      <c r="AD27" s="10"/>
      <c r="AE27" s="2"/>
      <c r="AJ27" s="1"/>
      <c r="AK27" s="10"/>
      <c r="AL27" s="2"/>
    </row>
    <row r="28" spans="1:38" ht="10.25" customHeight="1" thickBot="1" x14ac:dyDescent="0.55000000000000004">
      <c r="B28" s="170"/>
      <c r="C28" s="171"/>
      <c r="D28" s="172"/>
      <c r="E28" s="173"/>
      <c r="F28" s="173"/>
      <c r="G28" s="173"/>
      <c r="H28" s="173"/>
      <c r="I28" s="173"/>
      <c r="J28" s="173"/>
      <c r="K28" s="173"/>
      <c r="L28" s="173"/>
      <c r="M28" s="173"/>
      <c r="N28" s="173"/>
      <c r="O28" s="173"/>
      <c r="P28" s="173"/>
      <c r="Q28" s="174"/>
      <c r="R28" s="87"/>
      <c r="S28" s="306"/>
      <c r="T28" s="307"/>
      <c r="U28" s="307"/>
      <c r="V28" s="307"/>
      <c r="W28" s="308"/>
      <c r="Y28" s="95"/>
      <c r="Z28" s="95"/>
      <c r="AD28" s="10"/>
      <c r="AE28" s="2"/>
      <c r="AJ28" s="1"/>
      <c r="AK28" s="10"/>
      <c r="AL28" s="2"/>
    </row>
    <row r="29" spans="1:38" ht="29" customHeight="1" thickTop="1" thickBot="1" x14ac:dyDescent="0.55000000000000004">
      <c r="S29" s="1"/>
      <c r="T29" s="1"/>
      <c r="U29" s="1"/>
      <c r="V29" s="1"/>
      <c r="W29" s="1"/>
      <c r="Y29" s="95"/>
      <c r="Z29" s="95"/>
      <c r="AD29" s="10"/>
      <c r="AE29" s="2"/>
      <c r="AJ29" s="1"/>
      <c r="AK29" s="10"/>
      <c r="AL29" s="2"/>
    </row>
    <row r="30" spans="1:38" ht="57.75" customHeight="1" thickTop="1" thickBot="1" x14ac:dyDescent="0.55000000000000004">
      <c r="A30" s="4"/>
      <c r="B30" s="175"/>
      <c r="C30" s="200" t="s">
        <v>122</v>
      </c>
      <c r="D30" s="288" t="s">
        <v>91</v>
      </c>
      <c r="E30" s="288"/>
      <c r="F30" s="288"/>
      <c r="G30" s="288" t="s">
        <v>116</v>
      </c>
      <c r="H30" s="288"/>
      <c r="I30" s="288" t="s">
        <v>115</v>
      </c>
      <c r="J30" s="288"/>
      <c r="K30" s="177" t="s">
        <v>276</v>
      </c>
      <c r="L30" s="177" t="s">
        <v>277</v>
      </c>
      <c r="M30" s="177" t="s">
        <v>278</v>
      </c>
      <c r="N30" s="177" t="s">
        <v>279</v>
      </c>
      <c r="O30" s="185"/>
      <c r="P30" s="185"/>
      <c r="Q30" s="186"/>
      <c r="R30" s="94"/>
      <c r="S30" s="162" t="s">
        <v>240</v>
      </c>
      <c r="T30" s="148"/>
      <c r="U30" s="162" t="s">
        <v>241</v>
      </c>
      <c r="V30" s="148"/>
      <c r="W30" s="162" t="s">
        <v>118</v>
      </c>
      <c r="Y30" s="96"/>
      <c r="Z30" s="96"/>
      <c r="AA30" s="1"/>
      <c r="AD30" s="10"/>
      <c r="AE30" s="34"/>
      <c r="AJ30" s="1"/>
      <c r="AK30" s="10"/>
      <c r="AL30" s="34"/>
    </row>
    <row r="31" spans="1:38" ht="41.25" customHeight="1" thickTop="1" thickBot="1" x14ac:dyDescent="0.55000000000000004">
      <c r="A31" s="2"/>
      <c r="B31" s="179"/>
      <c r="C31" s="251" t="s">
        <v>157</v>
      </c>
      <c r="D31" s="293" t="s">
        <v>154</v>
      </c>
      <c r="E31" s="293"/>
      <c r="F31" s="293"/>
      <c r="G31" s="290"/>
      <c r="H31" s="290"/>
      <c r="I31" s="290"/>
      <c r="J31" s="290"/>
      <c r="K31" s="228" t="s">
        <v>117</v>
      </c>
      <c r="L31" s="229"/>
      <c r="M31" s="229"/>
      <c r="N31" s="229"/>
      <c r="O31" s="158"/>
      <c r="P31" s="158"/>
      <c r="Q31" s="191"/>
      <c r="R31" s="93"/>
      <c r="S31" s="231"/>
      <c r="T31" s="148"/>
      <c r="U31" s="231"/>
      <c r="V31" s="148"/>
      <c r="W31" s="231"/>
      <c r="Y31" s="95"/>
      <c r="Z31" s="95"/>
      <c r="AA31" s="1"/>
      <c r="AD31" s="10"/>
      <c r="AE31" s="2"/>
      <c r="AJ31" s="1"/>
      <c r="AK31" s="10"/>
      <c r="AL31" s="2"/>
    </row>
    <row r="32" spans="1:38" ht="45" customHeight="1" thickTop="1" thickBot="1" x14ac:dyDescent="0.55000000000000004">
      <c r="A32" s="2"/>
      <c r="B32" s="180"/>
      <c r="C32" s="251" t="s">
        <v>158</v>
      </c>
      <c r="D32" s="294" t="s">
        <v>155</v>
      </c>
      <c r="E32" s="294"/>
      <c r="F32" s="294"/>
      <c r="G32" s="290"/>
      <c r="H32" s="290"/>
      <c r="I32" s="290"/>
      <c r="J32" s="290"/>
      <c r="K32" s="228" t="s">
        <v>117</v>
      </c>
      <c r="L32" s="228"/>
      <c r="M32" s="228"/>
      <c r="N32" s="228"/>
      <c r="O32" s="198"/>
      <c r="P32" s="198"/>
      <c r="Q32" s="189"/>
      <c r="R32" s="93"/>
      <c r="S32" s="231"/>
      <c r="T32" s="148"/>
      <c r="U32" s="231"/>
      <c r="V32" s="148"/>
      <c r="W32" s="231"/>
      <c r="Y32" s="95"/>
      <c r="Z32" s="95"/>
      <c r="AA32" s="1"/>
      <c r="AD32" s="10"/>
      <c r="AE32" s="2"/>
      <c r="AJ32" s="1"/>
      <c r="AK32" s="10"/>
      <c r="AL32" s="2"/>
    </row>
    <row r="33" spans="1:38" ht="35.25" customHeight="1" thickTop="1" thickBot="1" x14ac:dyDescent="0.55000000000000004">
      <c r="A33" s="2"/>
      <c r="B33" s="181"/>
      <c r="C33" s="250" t="s">
        <v>159</v>
      </c>
      <c r="D33" s="302" t="s">
        <v>156</v>
      </c>
      <c r="E33" s="302"/>
      <c r="F33" s="302"/>
      <c r="G33" s="292"/>
      <c r="H33" s="292"/>
      <c r="I33" s="292"/>
      <c r="J33" s="292"/>
      <c r="K33" s="230" t="s">
        <v>117</v>
      </c>
      <c r="L33" s="230"/>
      <c r="M33" s="230"/>
      <c r="N33" s="230"/>
      <c r="O33" s="199"/>
      <c r="P33" s="199"/>
      <c r="Q33" s="190"/>
      <c r="R33" s="93"/>
      <c r="S33" s="232"/>
      <c r="T33" s="148"/>
      <c r="U33" s="232"/>
      <c r="V33" s="148"/>
      <c r="W33" s="232"/>
      <c r="Y33" s="95"/>
      <c r="Z33" s="95"/>
      <c r="AA33" s="1"/>
      <c r="AD33" s="10"/>
      <c r="AE33" s="2"/>
      <c r="AJ33" s="1"/>
      <c r="AK33" s="10"/>
      <c r="AL33" s="2"/>
    </row>
    <row r="34" spans="1:38" ht="27" customHeight="1" thickTop="1" thickBot="1" x14ac:dyDescent="0.55000000000000004">
      <c r="A34" s="2"/>
      <c r="B34" s="161"/>
      <c r="C34" s="159"/>
      <c r="D34" s="2"/>
      <c r="E34" s="2"/>
      <c r="F34" s="2"/>
      <c r="G34" s="2"/>
      <c r="H34" s="2"/>
      <c r="I34" s="2"/>
      <c r="J34" s="2"/>
      <c r="K34" s="2"/>
      <c r="L34" s="2"/>
      <c r="M34" s="2"/>
      <c r="N34" s="2"/>
      <c r="O34" s="2"/>
      <c r="P34" s="2"/>
      <c r="Q34" s="2"/>
      <c r="R34" s="2"/>
      <c r="S34" s="2"/>
      <c r="T34" s="2"/>
      <c r="U34" s="2"/>
      <c r="V34" s="2"/>
      <c r="W34" s="2"/>
      <c r="Y34" s="95"/>
      <c r="Z34" s="95"/>
      <c r="AA34" s="1"/>
      <c r="AD34" s="10"/>
      <c r="AE34" s="2"/>
      <c r="AJ34" s="1"/>
      <c r="AK34" s="10"/>
      <c r="AL34" s="2"/>
    </row>
    <row r="35" spans="1:38" ht="49.25" customHeight="1" thickTop="1" thickBot="1" x14ac:dyDescent="0.55000000000000004">
      <c r="B35" s="163"/>
      <c r="C35" s="164" t="s">
        <v>124</v>
      </c>
      <c r="D35" s="164"/>
      <c r="E35" s="164"/>
      <c r="F35" s="165"/>
      <c r="G35" s="165"/>
      <c r="H35" s="165"/>
      <c r="I35" s="165"/>
      <c r="J35" s="165"/>
      <c r="K35" s="165"/>
      <c r="L35" s="165"/>
      <c r="M35" s="165"/>
      <c r="N35" s="165"/>
      <c r="O35" s="165"/>
      <c r="P35" s="165"/>
      <c r="Q35" s="166"/>
      <c r="S35" s="303" t="s">
        <v>281</v>
      </c>
      <c r="T35" s="304"/>
      <c r="U35" s="304"/>
      <c r="V35" s="304"/>
      <c r="W35" s="305"/>
      <c r="Y35" s="96"/>
      <c r="Z35" s="96"/>
      <c r="AD35" s="10"/>
      <c r="AE35" s="2"/>
      <c r="AJ35" s="1"/>
      <c r="AK35" s="10"/>
      <c r="AL35" s="2"/>
    </row>
    <row r="36" spans="1:38" ht="66.75" customHeight="1" thickTop="1" x14ac:dyDescent="0.5">
      <c r="B36" s="187"/>
      <c r="C36" s="286" t="s">
        <v>53</v>
      </c>
      <c r="D36" s="286"/>
      <c r="E36" s="286"/>
      <c r="F36" s="286"/>
      <c r="G36" s="286"/>
      <c r="H36" s="286" t="s">
        <v>4</v>
      </c>
      <c r="I36" s="286"/>
      <c r="J36" s="286"/>
      <c r="K36" s="286"/>
      <c r="L36" s="286"/>
      <c r="M36" s="194"/>
      <c r="N36" s="194"/>
      <c r="O36" s="194"/>
      <c r="P36" s="194"/>
      <c r="Q36" s="167"/>
      <c r="R36" s="100"/>
      <c r="S36" s="306"/>
      <c r="T36" s="307"/>
      <c r="U36" s="307"/>
      <c r="V36" s="307"/>
      <c r="W36" s="308"/>
      <c r="Y36" s="95"/>
      <c r="Z36" s="95"/>
      <c r="AD36" s="10"/>
      <c r="AE36" s="2"/>
      <c r="AJ36" s="1"/>
      <c r="AK36" s="10"/>
      <c r="AL36" s="2"/>
    </row>
    <row r="37" spans="1:38" ht="80" customHeight="1" x14ac:dyDescent="0.5">
      <c r="B37" s="188"/>
      <c r="C37" s="287" t="s">
        <v>62</v>
      </c>
      <c r="D37" s="287"/>
      <c r="E37" s="287"/>
      <c r="F37" s="287"/>
      <c r="G37" s="287"/>
      <c r="H37" s="287" t="s">
        <v>149</v>
      </c>
      <c r="I37" s="287"/>
      <c r="J37" s="287"/>
      <c r="K37" s="287"/>
      <c r="L37" s="287"/>
      <c r="M37" s="192"/>
      <c r="N37" s="192"/>
      <c r="O37" s="192"/>
      <c r="P37" s="192"/>
      <c r="Q37" s="168"/>
      <c r="R37" s="101"/>
      <c r="S37" s="306"/>
      <c r="T37" s="307"/>
      <c r="U37" s="307"/>
      <c r="V37" s="307"/>
      <c r="W37" s="308"/>
      <c r="Y37" s="95"/>
      <c r="Z37" s="95"/>
      <c r="AD37" s="10"/>
      <c r="AE37" s="2"/>
      <c r="AJ37" s="1"/>
      <c r="AK37" s="10"/>
      <c r="AL37" s="2"/>
    </row>
    <row r="38" spans="1:38" ht="80" customHeight="1" x14ac:dyDescent="0.5">
      <c r="B38" s="188"/>
      <c r="C38" s="287"/>
      <c r="D38" s="287"/>
      <c r="E38" s="287"/>
      <c r="F38" s="287"/>
      <c r="G38" s="287"/>
      <c r="H38" s="287"/>
      <c r="I38" s="287"/>
      <c r="J38" s="287"/>
      <c r="K38" s="287"/>
      <c r="L38" s="287"/>
      <c r="M38" s="193"/>
      <c r="N38" s="193"/>
      <c r="O38" s="193"/>
      <c r="P38" s="193"/>
      <c r="Q38" s="169"/>
      <c r="R38" s="87"/>
      <c r="S38" s="306"/>
      <c r="T38" s="307"/>
      <c r="U38" s="307"/>
      <c r="V38" s="307"/>
      <c r="W38" s="308"/>
      <c r="Y38" s="95"/>
      <c r="Z38" s="95"/>
      <c r="AD38" s="10"/>
      <c r="AE38" s="2"/>
      <c r="AJ38" s="1"/>
      <c r="AK38" s="10"/>
      <c r="AL38" s="2"/>
    </row>
    <row r="39" spans="1:38" ht="35.75" customHeight="1" x14ac:dyDescent="0.5">
      <c r="B39" s="188"/>
      <c r="C39" s="279" t="str">
        <f>'New Instructions'!D14</f>
        <v>Annually</v>
      </c>
      <c r="D39" s="280"/>
      <c r="E39" s="240">
        <f>INDEX(Lookups!$C$3:$E$14,MATCH('Understanding Challenge'!D$1,Lookups!$B$3:$B$14,0),MATCH($C$7,Lookups!$C$2:$E$2,0))</f>
        <v>2020</v>
      </c>
      <c r="F39" s="240">
        <f>INDEX(Lookups!$C$3:$E$14,MATCH('Understanding Challenge'!E$1,Lookups!$B$3:$B$14,0),MATCH($C$7,Lookups!$C$2:$E$2,0))</f>
        <v>2021</v>
      </c>
      <c r="G39" s="240">
        <f>INDEX(Lookups!$C$3:$E$14,MATCH('Understanding Challenge'!F$1,Lookups!$B$3:$B$14,0),MATCH($C$7,Lookups!$C$2:$E$2,0))</f>
        <v>2022</v>
      </c>
      <c r="H39" s="240">
        <f>INDEX(Lookups!$C$3:$E$14,MATCH('Understanding Challenge'!G$1,Lookups!$B$3:$B$14,0),MATCH($C$7,Lookups!$C$2:$E$2,0))</f>
        <v>2023</v>
      </c>
      <c r="I39" s="240" t="str">
        <f>INDEX(Lookups!$C$3:$E$14,MATCH('Understanding Challenge'!H$1,Lookups!$B$3:$B$14,0),MATCH($C$7,Lookups!$C$2:$E$2,0))</f>
        <v/>
      </c>
      <c r="J39" s="240" t="str">
        <f>INDEX(Lookups!$C$3:$E$14,MATCH('Understanding Challenge'!I$1,Lookups!$B$3:$B$14,0),MATCH($C$7,Lookups!$C$2:$E$2,0))</f>
        <v/>
      </c>
      <c r="K39" s="240" t="str">
        <f>INDEX(Lookups!$C$3:$E$14,MATCH('Understanding Challenge'!J$1,Lookups!$B$3:$B$14,0),MATCH($C$7,Lookups!$C$2:$E$2,0))</f>
        <v/>
      </c>
      <c r="L39" s="240" t="str">
        <f>INDEX(Lookups!$C$3:$E$14,MATCH('Understanding Challenge'!K$1,Lookups!$B$3:$B$14,0),MATCH($C$7,Lookups!$C$2:$E$2,0))</f>
        <v/>
      </c>
      <c r="M39" s="240" t="str">
        <f>INDEX(Lookups!$C$3:$E$14,MATCH('Understanding Challenge'!L$1,Lookups!$B$3:$B$14,0),MATCH($C$7,Lookups!$C$2:$E$2,0))</f>
        <v/>
      </c>
      <c r="N39" s="240" t="str">
        <f>INDEX(Lookups!$C$3:$E$14,MATCH('Understanding Challenge'!M$1,Lookups!$B$3:$B$14,0),MATCH($C$7,Lookups!$C$2:$E$2,0))</f>
        <v/>
      </c>
      <c r="O39" s="240" t="str">
        <f>INDEX(Lookups!$C$3:$E$14,MATCH('Understanding Challenge'!N$1,Lookups!$B$3:$B$14,0),MATCH($C$7,Lookups!$C$2:$E$2,0))</f>
        <v/>
      </c>
      <c r="P39" s="240" t="str">
        <f>INDEX(Lookups!$C$3:$E$14,MATCH('Understanding Challenge'!O$1,Lookups!$B$3:$B$14,0),MATCH($C$7,Lookups!$C$2:$E$2,0))</f>
        <v/>
      </c>
      <c r="Q39" s="169"/>
      <c r="R39" s="87"/>
      <c r="S39" s="306"/>
      <c r="T39" s="307"/>
      <c r="U39" s="307"/>
      <c r="V39" s="307"/>
      <c r="W39" s="308"/>
      <c r="Y39" s="95"/>
      <c r="Z39" s="95"/>
      <c r="AD39" s="10"/>
      <c r="AE39" s="2"/>
      <c r="AJ39" s="1"/>
      <c r="AK39" s="10"/>
      <c r="AL39" s="2"/>
    </row>
    <row r="40" spans="1:38" ht="35.75" customHeight="1" x14ac:dyDescent="0.5">
      <c r="B40" s="188"/>
      <c r="C40" s="279" t="s">
        <v>112</v>
      </c>
      <c r="D40" s="280"/>
      <c r="E40" s="150"/>
      <c r="F40" s="150"/>
      <c r="G40" s="150"/>
      <c r="H40" s="150"/>
      <c r="I40" s="149"/>
      <c r="J40" s="149"/>
      <c r="K40" s="149"/>
      <c r="L40" s="149"/>
      <c r="M40" s="149"/>
      <c r="N40" s="149"/>
      <c r="O40" s="149"/>
      <c r="P40" s="149"/>
      <c r="Q40" s="169"/>
      <c r="R40" s="87"/>
      <c r="S40" s="306"/>
      <c r="T40" s="307"/>
      <c r="U40" s="307"/>
      <c r="V40" s="307"/>
      <c r="W40" s="308"/>
      <c r="Y40" s="95"/>
      <c r="Z40" s="95"/>
      <c r="AD40" s="10"/>
      <c r="AE40" s="2"/>
      <c r="AJ40" s="1"/>
      <c r="AK40" s="10"/>
      <c r="AL40" s="2"/>
    </row>
    <row r="41" spans="1:38" ht="10.25" customHeight="1" thickBot="1" x14ac:dyDescent="0.55000000000000004">
      <c r="B41" s="170"/>
      <c r="C41" s="171"/>
      <c r="D41" s="172"/>
      <c r="E41" s="173"/>
      <c r="F41" s="173"/>
      <c r="G41" s="173"/>
      <c r="H41" s="173"/>
      <c r="I41" s="173"/>
      <c r="J41" s="173"/>
      <c r="K41" s="173"/>
      <c r="L41" s="173"/>
      <c r="M41" s="173"/>
      <c r="N41" s="173"/>
      <c r="O41" s="173"/>
      <c r="P41" s="173"/>
      <c r="Q41" s="174"/>
      <c r="R41" s="87"/>
      <c r="S41" s="306"/>
      <c r="T41" s="307"/>
      <c r="U41" s="307"/>
      <c r="V41" s="307"/>
      <c r="W41" s="308"/>
      <c r="Y41" s="95"/>
      <c r="Z41" s="95"/>
      <c r="AD41" s="10"/>
      <c r="AE41" s="2"/>
      <c r="AJ41" s="1"/>
      <c r="AK41" s="10"/>
      <c r="AL41" s="2"/>
    </row>
    <row r="42" spans="1:38" ht="27" customHeight="1" thickTop="1" thickBot="1" x14ac:dyDescent="0.55000000000000004">
      <c r="A42" s="2"/>
      <c r="B42" s="2"/>
      <c r="C42" s="2"/>
      <c r="D42" s="2"/>
      <c r="E42" s="2"/>
      <c r="F42" s="2"/>
      <c r="G42" s="2"/>
      <c r="H42" s="2"/>
      <c r="I42" s="2"/>
      <c r="J42" s="2"/>
      <c r="K42" s="2"/>
      <c r="L42" s="2"/>
      <c r="M42" s="2"/>
      <c r="N42" s="2"/>
      <c r="O42" s="2"/>
      <c r="P42" s="2"/>
      <c r="Q42" s="2"/>
      <c r="R42" s="2"/>
      <c r="S42" s="2"/>
      <c r="T42" s="2"/>
      <c r="U42" s="2"/>
      <c r="V42" s="2"/>
      <c r="W42" s="2"/>
      <c r="Y42" s="95"/>
      <c r="Z42" s="95"/>
      <c r="AA42" s="1"/>
      <c r="AD42" s="10"/>
      <c r="AE42" s="2"/>
      <c r="AJ42" s="1"/>
      <c r="AK42" s="10"/>
      <c r="AL42" s="2"/>
    </row>
    <row r="43" spans="1:38" ht="57.75" customHeight="1" thickTop="1" thickBot="1" x14ac:dyDescent="0.55000000000000004">
      <c r="A43" s="4"/>
      <c r="B43" s="175"/>
      <c r="C43" s="200" t="s">
        <v>122</v>
      </c>
      <c r="D43" s="288" t="s">
        <v>91</v>
      </c>
      <c r="E43" s="288"/>
      <c r="F43" s="288"/>
      <c r="G43" s="288" t="s">
        <v>116</v>
      </c>
      <c r="H43" s="288"/>
      <c r="I43" s="288" t="s">
        <v>115</v>
      </c>
      <c r="J43" s="288"/>
      <c r="K43" s="177" t="s">
        <v>113</v>
      </c>
      <c r="L43" s="177" t="s">
        <v>108</v>
      </c>
      <c r="M43" s="177" t="s">
        <v>109</v>
      </c>
      <c r="N43" s="177" t="s">
        <v>114</v>
      </c>
      <c r="O43" s="185"/>
      <c r="P43" s="185"/>
      <c r="Q43" s="186"/>
      <c r="R43" s="94"/>
      <c r="S43" s="162" t="s">
        <v>240</v>
      </c>
      <c r="T43" s="148"/>
      <c r="U43" s="162" t="s">
        <v>241</v>
      </c>
      <c r="V43" s="148"/>
      <c r="W43" s="162" t="s">
        <v>118</v>
      </c>
      <c r="Y43" s="96"/>
      <c r="Z43" s="96"/>
      <c r="AA43" s="1"/>
      <c r="AD43" s="10"/>
      <c r="AE43" s="34"/>
      <c r="AJ43" s="1"/>
      <c r="AK43" s="10"/>
      <c r="AL43" s="34"/>
    </row>
    <row r="44" spans="1:38" ht="41.25" customHeight="1" thickTop="1" thickBot="1" x14ac:dyDescent="0.55000000000000004">
      <c r="A44" s="2"/>
      <c r="B44" s="179"/>
      <c r="C44" s="251" t="s">
        <v>164</v>
      </c>
      <c r="D44" s="293" t="s">
        <v>160</v>
      </c>
      <c r="E44" s="293"/>
      <c r="F44" s="293"/>
      <c r="G44" s="290"/>
      <c r="H44" s="290"/>
      <c r="I44" s="290"/>
      <c r="J44" s="290"/>
      <c r="K44" s="228" t="s">
        <v>117</v>
      </c>
      <c r="L44" s="229"/>
      <c r="M44" s="229"/>
      <c r="N44" s="229"/>
      <c r="O44" s="158"/>
      <c r="P44" s="158"/>
      <c r="Q44" s="191"/>
      <c r="R44" s="93"/>
      <c r="S44" s="231"/>
      <c r="T44" s="148"/>
      <c r="U44" s="231"/>
      <c r="V44" s="148"/>
      <c r="W44" s="231"/>
      <c r="Y44" s="95"/>
      <c r="Z44" s="95"/>
      <c r="AA44" s="1"/>
      <c r="AD44" s="10"/>
      <c r="AE44" s="2"/>
      <c r="AJ44" s="1"/>
      <c r="AK44" s="10"/>
      <c r="AL44" s="2"/>
    </row>
    <row r="45" spans="1:38" ht="45" customHeight="1" thickTop="1" thickBot="1" x14ac:dyDescent="0.55000000000000004">
      <c r="A45" s="2"/>
      <c r="B45" s="180"/>
      <c r="C45" s="251" t="s">
        <v>165</v>
      </c>
      <c r="D45" s="294" t="s">
        <v>161</v>
      </c>
      <c r="E45" s="294"/>
      <c r="F45" s="294"/>
      <c r="G45" s="290"/>
      <c r="H45" s="290"/>
      <c r="I45" s="290"/>
      <c r="J45" s="290"/>
      <c r="K45" s="228" t="s">
        <v>117</v>
      </c>
      <c r="L45" s="228"/>
      <c r="M45" s="228"/>
      <c r="N45" s="228"/>
      <c r="O45" s="198"/>
      <c r="P45" s="198"/>
      <c r="Q45" s="189"/>
      <c r="R45" s="93"/>
      <c r="S45" s="231"/>
      <c r="T45" s="148"/>
      <c r="U45" s="231"/>
      <c r="V45" s="148"/>
      <c r="W45" s="231"/>
      <c r="Y45" s="95"/>
      <c r="Z45" s="95"/>
      <c r="AA45" s="1"/>
      <c r="AD45" s="10"/>
      <c r="AE45" s="2"/>
      <c r="AJ45" s="1"/>
      <c r="AK45" s="10"/>
      <c r="AL45" s="2"/>
    </row>
    <row r="46" spans="1:38" ht="45" customHeight="1" thickTop="1" thickBot="1" x14ac:dyDescent="0.55000000000000004">
      <c r="A46" s="2"/>
      <c r="B46" s="180"/>
      <c r="C46" s="251" t="s">
        <v>166</v>
      </c>
      <c r="D46" s="294" t="s">
        <v>162</v>
      </c>
      <c r="E46" s="294"/>
      <c r="F46" s="294"/>
      <c r="G46" s="290"/>
      <c r="H46" s="290"/>
      <c r="I46" s="290"/>
      <c r="J46" s="290"/>
      <c r="K46" s="228" t="s">
        <v>117</v>
      </c>
      <c r="L46" s="228"/>
      <c r="M46" s="228"/>
      <c r="N46" s="228"/>
      <c r="O46" s="198"/>
      <c r="P46" s="198"/>
      <c r="Q46" s="189"/>
      <c r="R46" s="93"/>
      <c r="S46" s="231"/>
      <c r="T46" s="148"/>
      <c r="U46" s="231"/>
      <c r="V46" s="148"/>
      <c r="W46" s="231"/>
      <c r="Y46" s="95"/>
      <c r="Z46" s="95"/>
      <c r="AA46" s="1"/>
      <c r="AD46" s="10"/>
      <c r="AE46" s="2"/>
      <c r="AJ46" s="1"/>
      <c r="AK46" s="10"/>
      <c r="AL46" s="2"/>
    </row>
    <row r="47" spans="1:38" ht="35.25" customHeight="1" thickTop="1" thickBot="1" x14ac:dyDescent="0.55000000000000004">
      <c r="A47" s="2"/>
      <c r="B47" s="181"/>
      <c r="C47" s="250" t="s">
        <v>235</v>
      </c>
      <c r="D47" s="302" t="s">
        <v>163</v>
      </c>
      <c r="E47" s="302"/>
      <c r="F47" s="302"/>
      <c r="G47" s="292"/>
      <c r="H47" s="292"/>
      <c r="I47" s="292"/>
      <c r="J47" s="292"/>
      <c r="K47" s="230" t="s">
        <v>117</v>
      </c>
      <c r="L47" s="230"/>
      <c r="M47" s="230"/>
      <c r="N47" s="230"/>
      <c r="O47" s="199"/>
      <c r="P47" s="199"/>
      <c r="Q47" s="190"/>
      <c r="R47" s="93"/>
      <c r="S47" s="232"/>
      <c r="T47" s="148"/>
      <c r="U47" s="232"/>
      <c r="V47" s="148"/>
      <c r="W47" s="232"/>
      <c r="Y47" s="95"/>
      <c r="Z47" s="95"/>
      <c r="AA47" s="1"/>
      <c r="AD47" s="10"/>
      <c r="AE47" s="2"/>
      <c r="AJ47" s="1"/>
      <c r="AK47" s="10"/>
      <c r="AL47" s="2"/>
    </row>
    <row r="48" spans="1:38" ht="27" customHeight="1" thickTop="1" thickBot="1" x14ac:dyDescent="0.55000000000000004">
      <c r="A48" s="2"/>
      <c r="B48" s="2"/>
      <c r="C48" s="2"/>
      <c r="D48" s="2"/>
      <c r="E48" s="2"/>
      <c r="F48" s="2"/>
      <c r="G48" s="2"/>
      <c r="H48" s="2"/>
      <c r="I48" s="2"/>
      <c r="J48" s="2"/>
      <c r="K48" s="2"/>
      <c r="L48" s="2"/>
      <c r="M48" s="2"/>
      <c r="N48" s="2"/>
      <c r="O48" s="2"/>
      <c r="P48" s="2"/>
      <c r="Q48" s="2"/>
      <c r="R48" s="2"/>
      <c r="S48" s="2"/>
      <c r="T48" s="2"/>
      <c r="U48" s="2"/>
      <c r="V48" s="2"/>
      <c r="W48" s="2"/>
      <c r="Y48" s="95"/>
      <c r="Z48" s="95"/>
      <c r="AA48" s="1"/>
      <c r="AD48" s="10"/>
      <c r="AE48" s="2"/>
      <c r="AJ48" s="1"/>
      <c r="AK48" s="10"/>
      <c r="AL48" s="2"/>
    </row>
    <row r="49" spans="1:38" ht="49.25" customHeight="1" thickTop="1" thickBot="1" x14ac:dyDescent="0.55000000000000004">
      <c r="B49" s="163"/>
      <c r="C49" s="164" t="s">
        <v>125</v>
      </c>
      <c r="D49" s="164"/>
      <c r="E49" s="164"/>
      <c r="F49" s="165"/>
      <c r="G49" s="165"/>
      <c r="H49" s="165"/>
      <c r="I49" s="165"/>
      <c r="J49" s="165"/>
      <c r="K49" s="165"/>
      <c r="L49" s="165"/>
      <c r="M49" s="165"/>
      <c r="N49" s="165"/>
      <c r="O49" s="165"/>
      <c r="P49" s="165"/>
      <c r="Q49" s="166"/>
      <c r="S49" s="303" t="s">
        <v>282</v>
      </c>
      <c r="T49" s="304"/>
      <c r="U49" s="304"/>
      <c r="V49" s="304"/>
      <c r="W49" s="305"/>
      <c r="Y49" s="96"/>
      <c r="Z49" s="96"/>
      <c r="AD49" s="10"/>
      <c r="AE49" s="2"/>
      <c r="AJ49" s="1"/>
      <c r="AK49" s="10"/>
      <c r="AL49" s="2"/>
    </row>
    <row r="50" spans="1:38" ht="66.75" customHeight="1" thickTop="1" x14ac:dyDescent="0.5">
      <c r="B50" s="187"/>
      <c r="C50" s="286" t="s">
        <v>53</v>
      </c>
      <c r="D50" s="286"/>
      <c r="E50" s="286"/>
      <c r="F50" s="286"/>
      <c r="G50" s="286"/>
      <c r="H50" s="286" t="s">
        <v>4</v>
      </c>
      <c r="I50" s="286"/>
      <c r="J50" s="286"/>
      <c r="K50" s="286"/>
      <c r="L50" s="286"/>
      <c r="M50" s="194"/>
      <c r="N50" s="194"/>
      <c r="O50" s="194"/>
      <c r="P50" s="194"/>
      <c r="Q50" s="167"/>
      <c r="R50" s="100"/>
      <c r="S50" s="306"/>
      <c r="T50" s="307"/>
      <c r="U50" s="307"/>
      <c r="V50" s="307"/>
      <c r="W50" s="308"/>
      <c r="Y50" s="95"/>
      <c r="Z50" s="95"/>
      <c r="AD50" s="10"/>
      <c r="AE50" s="2"/>
      <c r="AJ50" s="1"/>
      <c r="AK50" s="10"/>
      <c r="AL50" s="2"/>
    </row>
    <row r="51" spans="1:38" ht="80" customHeight="1" x14ac:dyDescent="0.5">
      <c r="B51" s="188"/>
      <c r="C51" s="287" t="s">
        <v>63</v>
      </c>
      <c r="D51" s="287"/>
      <c r="E51" s="287"/>
      <c r="F51" s="287"/>
      <c r="G51" s="287"/>
      <c r="H51" s="287" t="s">
        <v>110</v>
      </c>
      <c r="I51" s="287"/>
      <c r="J51" s="287"/>
      <c r="K51" s="287"/>
      <c r="L51" s="287"/>
      <c r="M51" s="192"/>
      <c r="N51" s="192"/>
      <c r="O51" s="192"/>
      <c r="P51" s="192"/>
      <c r="Q51" s="168"/>
      <c r="R51" s="101"/>
      <c r="S51" s="306"/>
      <c r="T51" s="307"/>
      <c r="U51" s="307"/>
      <c r="V51" s="307"/>
      <c r="W51" s="308"/>
      <c r="Y51" s="95"/>
      <c r="Z51" s="95"/>
      <c r="AD51" s="10"/>
      <c r="AE51" s="2"/>
      <c r="AJ51" s="1"/>
      <c r="AK51" s="10"/>
      <c r="AL51" s="2"/>
    </row>
    <row r="52" spans="1:38" ht="80" customHeight="1" x14ac:dyDescent="0.5">
      <c r="B52" s="188"/>
      <c r="C52" s="287"/>
      <c r="D52" s="287"/>
      <c r="E52" s="287"/>
      <c r="F52" s="287"/>
      <c r="G52" s="287"/>
      <c r="H52" s="287"/>
      <c r="I52" s="287"/>
      <c r="J52" s="287"/>
      <c r="K52" s="287"/>
      <c r="L52" s="287"/>
      <c r="M52" s="193"/>
      <c r="N52" s="193"/>
      <c r="O52" s="193"/>
      <c r="P52" s="193"/>
      <c r="Q52" s="169"/>
      <c r="R52" s="87"/>
      <c r="S52" s="306"/>
      <c r="T52" s="307"/>
      <c r="U52" s="307"/>
      <c r="V52" s="307"/>
      <c r="W52" s="308"/>
      <c r="Y52" s="95"/>
      <c r="Z52" s="95"/>
      <c r="AD52" s="10"/>
      <c r="AE52" s="2"/>
      <c r="AJ52" s="1"/>
      <c r="AK52" s="10"/>
      <c r="AL52" s="2"/>
    </row>
    <row r="53" spans="1:38" ht="35.75" customHeight="1" x14ac:dyDescent="0.5">
      <c r="B53" s="188"/>
      <c r="C53" s="279" t="str">
        <f>'New Instructions'!D14</f>
        <v>Annually</v>
      </c>
      <c r="D53" s="280"/>
      <c r="E53" s="240">
        <f>INDEX(Lookups!$C$3:$E$14,MATCH('Understanding Challenge'!D$1,Lookups!$B$3:$B$14,0),MATCH($C$7,Lookups!$C$2:$E$2,0))</f>
        <v>2020</v>
      </c>
      <c r="F53" s="240">
        <f>INDEX(Lookups!$C$3:$E$14,MATCH('Understanding Challenge'!E$1,Lookups!$B$3:$B$14,0),MATCH($C$7,Lookups!$C$2:$E$2,0))</f>
        <v>2021</v>
      </c>
      <c r="G53" s="240">
        <f>INDEX(Lookups!$C$3:$E$14,MATCH('Understanding Challenge'!F$1,Lookups!$B$3:$B$14,0),MATCH($C$7,Lookups!$C$2:$E$2,0))</f>
        <v>2022</v>
      </c>
      <c r="H53" s="240">
        <f>INDEX(Lookups!$C$3:$E$14,MATCH('Understanding Challenge'!G$1,Lookups!$B$3:$B$14,0),MATCH($C$7,Lookups!$C$2:$E$2,0))</f>
        <v>2023</v>
      </c>
      <c r="I53" s="240" t="str">
        <f>INDEX(Lookups!$C$3:$E$14,MATCH('Understanding Challenge'!H$1,Lookups!$B$3:$B$14,0),MATCH($C$7,Lookups!$C$2:$E$2,0))</f>
        <v/>
      </c>
      <c r="J53" s="240" t="str">
        <f>INDEX(Lookups!$C$3:$E$14,MATCH('Understanding Challenge'!I$1,Lookups!$B$3:$B$14,0),MATCH($C$7,Lookups!$C$2:$E$2,0))</f>
        <v/>
      </c>
      <c r="K53" s="240" t="str">
        <f>INDEX(Lookups!$C$3:$E$14,MATCH('Understanding Challenge'!J$1,Lookups!$B$3:$B$14,0),MATCH($C$7,Lookups!$C$2:$E$2,0))</f>
        <v/>
      </c>
      <c r="L53" s="240" t="str">
        <f>INDEX(Lookups!$C$3:$E$14,MATCH('Understanding Challenge'!K$1,Lookups!$B$3:$B$14,0),MATCH($C$7,Lookups!$C$2:$E$2,0))</f>
        <v/>
      </c>
      <c r="M53" s="240" t="str">
        <f>INDEX(Lookups!$C$3:$E$14,MATCH('Understanding Challenge'!L$1,Lookups!$B$3:$B$14,0),MATCH($C$7,Lookups!$C$2:$E$2,0))</f>
        <v/>
      </c>
      <c r="N53" s="240" t="str">
        <f>INDEX(Lookups!$C$3:$E$14,MATCH('Understanding Challenge'!M$1,Lookups!$B$3:$B$14,0),MATCH($C$7,Lookups!$C$2:$E$2,0))</f>
        <v/>
      </c>
      <c r="O53" s="240" t="str">
        <f>INDEX(Lookups!$C$3:$E$14,MATCH('Understanding Challenge'!N$1,Lookups!$B$3:$B$14,0),MATCH($C$7,Lookups!$C$2:$E$2,0))</f>
        <v/>
      </c>
      <c r="P53" s="240" t="str">
        <f>INDEX(Lookups!$C$3:$E$14,MATCH('Understanding Challenge'!O$1,Lookups!$B$3:$B$14,0),MATCH($C$7,Lookups!$C$2:$E$2,0))</f>
        <v/>
      </c>
      <c r="Q53" s="169"/>
      <c r="R53" s="87"/>
      <c r="S53" s="306"/>
      <c r="T53" s="307"/>
      <c r="U53" s="307"/>
      <c r="V53" s="307"/>
      <c r="W53" s="308"/>
      <c r="Y53" s="95"/>
      <c r="Z53" s="95"/>
      <c r="AD53" s="10"/>
      <c r="AE53" s="2"/>
      <c r="AJ53" s="1"/>
      <c r="AK53" s="10"/>
      <c r="AL53" s="2"/>
    </row>
    <row r="54" spans="1:38" ht="35.75" customHeight="1" x14ac:dyDescent="0.5">
      <c r="B54" s="188"/>
      <c r="C54" s="279" t="s">
        <v>112</v>
      </c>
      <c r="D54" s="280"/>
      <c r="E54" s="150"/>
      <c r="F54" s="150"/>
      <c r="G54" s="150"/>
      <c r="H54" s="150"/>
      <c r="I54" s="149"/>
      <c r="J54" s="149"/>
      <c r="K54" s="149"/>
      <c r="L54" s="149"/>
      <c r="M54" s="149"/>
      <c r="N54" s="149"/>
      <c r="O54" s="149"/>
      <c r="P54" s="149"/>
      <c r="Q54" s="169"/>
      <c r="R54" s="87"/>
      <c r="S54" s="306"/>
      <c r="T54" s="307"/>
      <c r="U54" s="307"/>
      <c r="V54" s="307"/>
      <c r="W54" s="308"/>
      <c r="Y54" s="95"/>
      <c r="Z54" s="95"/>
      <c r="AD54" s="10"/>
      <c r="AE54" s="2"/>
      <c r="AJ54" s="1"/>
      <c r="AK54" s="10"/>
      <c r="AL54" s="2"/>
    </row>
    <row r="55" spans="1:38" ht="10.25" customHeight="1" thickBot="1" x14ac:dyDescent="0.55000000000000004">
      <c r="B55" s="170"/>
      <c r="C55" s="171"/>
      <c r="D55" s="172"/>
      <c r="E55" s="173"/>
      <c r="F55" s="173"/>
      <c r="G55" s="173"/>
      <c r="H55" s="173"/>
      <c r="I55" s="173"/>
      <c r="J55" s="173"/>
      <c r="K55" s="173"/>
      <c r="L55" s="173"/>
      <c r="M55" s="173"/>
      <c r="N55" s="173"/>
      <c r="O55" s="173"/>
      <c r="P55" s="173"/>
      <c r="Q55" s="174"/>
      <c r="R55" s="87"/>
      <c r="S55" s="306"/>
      <c r="T55" s="307"/>
      <c r="U55" s="307"/>
      <c r="V55" s="307"/>
      <c r="W55" s="308"/>
      <c r="Y55" s="95"/>
      <c r="Z55" s="95"/>
      <c r="AD55" s="10"/>
      <c r="AE55" s="2"/>
      <c r="AJ55" s="1"/>
      <c r="AK55" s="10"/>
      <c r="AL55" s="2"/>
    </row>
    <row r="56" spans="1:38" ht="27" customHeight="1" thickTop="1" thickBot="1" x14ac:dyDescent="0.55000000000000004">
      <c r="A56" s="2"/>
      <c r="B56" s="2"/>
      <c r="C56" s="2"/>
      <c r="D56" s="2"/>
      <c r="E56" s="2"/>
      <c r="F56" s="2"/>
      <c r="G56" s="2"/>
      <c r="H56" s="2"/>
      <c r="I56" s="2"/>
      <c r="J56" s="2"/>
      <c r="K56" s="2"/>
      <c r="L56" s="2"/>
      <c r="M56" s="2"/>
      <c r="N56" s="2"/>
      <c r="O56" s="2"/>
      <c r="P56" s="2"/>
      <c r="Q56" s="2"/>
      <c r="R56" s="2"/>
      <c r="S56" s="2"/>
      <c r="T56" s="2"/>
      <c r="U56" s="2"/>
      <c r="V56" s="2"/>
      <c r="W56" s="2"/>
      <c r="Y56" s="95"/>
      <c r="Z56" s="95"/>
      <c r="AA56" s="1"/>
      <c r="AD56" s="10"/>
      <c r="AE56" s="2"/>
      <c r="AJ56" s="1"/>
      <c r="AK56" s="10"/>
      <c r="AL56" s="2"/>
    </row>
    <row r="57" spans="1:38" ht="57.75" customHeight="1" thickTop="1" thickBot="1" x14ac:dyDescent="0.55000000000000004">
      <c r="A57" s="4"/>
      <c r="B57" s="175"/>
      <c r="C57" s="200" t="s">
        <v>122</v>
      </c>
      <c r="D57" s="288" t="s">
        <v>91</v>
      </c>
      <c r="E57" s="288"/>
      <c r="F57" s="288"/>
      <c r="G57" s="288" t="s">
        <v>116</v>
      </c>
      <c r="H57" s="288"/>
      <c r="I57" s="288" t="s">
        <v>115</v>
      </c>
      <c r="J57" s="288"/>
      <c r="K57" s="177" t="s">
        <v>113</v>
      </c>
      <c r="L57" s="177" t="s">
        <v>108</v>
      </c>
      <c r="M57" s="177" t="s">
        <v>109</v>
      </c>
      <c r="N57" s="177" t="s">
        <v>114</v>
      </c>
      <c r="O57" s="185"/>
      <c r="P57" s="185"/>
      <c r="Q57" s="186"/>
      <c r="R57" s="94"/>
      <c r="S57" s="162" t="s">
        <v>240</v>
      </c>
      <c r="T57" s="148"/>
      <c r="U57" s="162" t="s">
        <v>241</v>
      </c>
      <c r="V57" s="148"/>
      <c r="W57" s="162" t="s">
        <v>118</v>
      </c>
      <c r="Y57" s="96"/>
      <c r="Z57" s="96"/>
      <c r="AA57" s="1"/>
      <c r="AD57" s="10"/>
      <c r="AE57" s="34"/>
      <c r="AJ57" s="1"/>
      <c r="AK57" s="10"/>
      <c r="AL57" s="34"/>
    </row>
    <row r="58" spans="1:38" ht="41.25" customHeight="1" thickTop="1" thickBot="1" x14ac:dyDescent="0.55000000000000004">
      <c r="A58" s="2"/>
      <c r="B58" s="179"/>
      <c r="C58" s="251" t="s">
        <v>171</v>
      </c>
      <c r="D58" s="293" t="s">
        <v>168</v>
      </c>
      <c r="E58" s="293"/>
      <c r="F58" s="293"/>
      <c r="G58" s="290"/>
      <c r="H58" s="290"/>
      <c r="I58" s="290"/>
      <c r="J58" s="290"/>
      <c r="K58" s="228" t="s">
        <v>117</v>
      </c>
      <c r="L58" s="229"/>
      <c r="M58" s="229"/>
      <c r="N58" s="229"/>
      <c r="O58" s="158"/>
      <c r="P58" s="158"/>
      <c r="Q58" s="191"/>
      <c r="R58" s="93"/>
      <c r="S58" s="231"/>
      <c r="T58" s="148"/>
      <c r="U58" s="231"/>
      <c r="V58" s="148"/>
      <c r="W58" s="231"/>
      <c r="Y58" s="95"/>
      <c r="Z58" s="95"/>
      <c r="AA58" s="1"/>
      <c r="AD58" s="10"/>
      <c r="AE58" s="2"/>
      <c r="AJ58" s="1"/>
      <c r="AK58" s="10"/>
      <c r="AL58" s="2"/>
    </row>
    <row r="59" spans="1:38" ht="45" customHeight="1" thickTop="1" thickBot="1" x14ac:dyDescent="0.55000000000000004">
      <c r="A59" s="2"/>
      <c r="B59" s="180"/>
      <c r="C59" s="251" t="s">
        <v>172</v>
      </c>
      <c r="D59" s="294" t="s">
        <v>169</v>
      </c>
      <c r="E59" s="294"/>
      <c r="F59" s="294"/>
      <c r="G59" s="290"/>
      <c r="H59" s="290"/>
      <c r="I59" s="290"/>
      <c r="J59" s="290"/>
      <c r="K59" s="228" t="s">
        <v>117</v>
      </c>
      <c r="L59" s="228"/>
      <c r="M59" s="228"/>
      <c r="N59" s="228"/>
      <c r="O59" s="198"/>
      <c r="P59" s="198"/>
      <c r="Q59" s="189"/>
      <c r="R59" s="93"/>
      <c r="S59" s="231"/>
      <c r="T59" s="148"/>
      <c r="U59" s="231"/>
      <c r="V59" s="148"/>
      <c r="W59" s="231"/>
      <c r="Y59" s="95"/>
      <c r="Z59" s="95"/>
      <c r="AA59" s="1"/>
      <c r="AD59" s="10"/>
      <c r="AE59" s="2"/>
      <c r="AJ59" s="1"/>
      <c r="AK59" s="10"/>
      <c r="AL59" s="2"/>
    </row>
    <row r="60" spans="1:38" ht="35.25" customHeight="1" thickTop="1" thickBot="1" x14ac:dyDescent="0.55000000000000004">
      <c r="A60" s="2"/>
      <c r="B60" s="181"/>
      <c r="C60" s="250" t="s">
        <v>167</v>
      </c>
      <c r="D60" s="302" t="s">
        <v>170</v>
      </c>
      <c r="E60" s="302"/>
      <c r="F60" s="302"/>
      <c r="G60" s="292"/>
      <c r="H60" s="292"/>
      <c r="I60" s="292"/>
      <c r="J60" s="292"/>
      <c r="K60" s="230" t="s">
        <v>117</v>
      </c>
      <c r="L60" s="230"/>
      <c r="M60" s="230"/>
      <c r="N60" s="230"/>
      <c r="O60" s="199"/>
      <c r="P60" s="199"/>
      <c r="Q60" s="190"/>
      <c r="R60" s="93"/>
      <c r="S60" s="232"/>
      <c r="T60" s="148"/>
      <c r="U60" s="232"/>
      <c r="V60" s="148"/>
      <c r="W60" s="232"/>
      <c r="Y60" s="95"/>
      <c r="Z60" s="95"/>
      <c r="AA60" s="1"/>
      <c r="AD60" s="10"/>
      <c r="AE60" s="2"/>
      <c r="AJ60" s="1"/>
      <c r="AK60" s="10"/>
      <c r="AL60" s="2"/>
    </row>
    <row r="61" spans="1:38" ht="30" customHeight="1" thickTop="1" x14ac:dyDescent="0.5"/>
    <row r="62" spans="1:38" ht="30" customHeight="1" x14ac:dyDescent="0.5"/>
    <row r="63" spans="1:38" ht="30" customHeight="1" x14ac:dyDescent="0.5"/>
    <row r="64" spans="1:38" ht="30" customHeight="1" x14ac:dyDescent="0.5"/>
    <row r="65" ht="30" customHeight="1" x14ac:dyDescent="0.5"/>
    <row r="66" ht="30" customHeight="1" x14ac:dyDescent="0.5"/>
    <row r="67" ht="30" customHeight="1" x14ac:dyDescent="0.5"/>
    <row r="68" ht="30" customHeight="1" x14ac:dyDescent="0.5"/>
    <row r="69" ht="30" customHeight="1" x14ac:dyDescent="0.5"/>
    <row r="70" ht="30" customHeight="1" x14ac:dyDescent="0.5"/>
    <row r="71" ht="30" customHeight="1" x14ac:dyDescent="0.5"/>
    <row r="72" ht="30" customHeight="1" x14ac:dyDescent="0.5"/>
    <row r="73" ht="30" customHeight="1" x14ac:dyDescent="0.5"/>
    <row r="74" ht="30" customHeight="1" x14ac:dyDescent="0.5"/>
    <row r="75" ht="30" customHeight="1" x14ac:dyDescent="0.5"/>
    <row r="76" ht="30" customHeight="1" x14ac:dyDescent="0.5"/>
    <row r="77" ht="30" customHeight="1" x14ac:dyDescent="0.5"/>
    <row r="78" ht="30" customHeight="1" x14ac:dyDescent="0.5"/>
    <row r="79" ht="30" customHeight="1" x14ac:dyDescent="0.5"/>
    <row r="80" ht="30" customHeight="1" x14ac:dyDescent="0.5"/>
    <row r="81" ht="30" customHeight="1" x14ac:dyDescent="0.5"/>
    <row r="82" ht="30" customHeight="1" x14ac:dyDescent="0.5"/>
    <row r="83" ht="30" customHeight="1" x14ac:dyDescent="0.5"/>
    <row r="84" ht="30" customHeight="1" x14ac:dyDescent="0.5"/>
    <row r="85" ht="30" customHeight="1" x14ac:dyDescent="0.5"/>
    <row r="86" ht="30" customHeight="1" x14ac:dyDescent="0.5"/>
    <row r="87" ht="30" customHeight="1" x14ac:dyDescent="0.5"/>
    <row r="88" ht="30" customHeight="1" x14ac:dyDescent="0.5"/>
    <row r="89" ht="30" customHeight="1" x14ac:dyDescent="0.5"/>
    <row r="90" ht="30" customHeight="1" x14ac:dyDescent="0.5"/>
    <row r="91" ht="30" customHeight="1" x14ac:dyDescent="0.5"/>
    <row r="92" ht="30" customHeight="1" x14ac:dyDescent="0.5"/>
    <row r="93" ht="30" customHeight="1" x14ac:dyDescent="0.5"/>
    <row r="94" ht="30" customHeight="1" x14ac:dyDescent="0.5"/>
    <row r="95" ht="30" customHeight="1" x14ac:dyDescent="0.5"/>
    <row r="96" ht="30" customHeight="1" x14ac:dyDescent="0.5"/>
    <row r="97" ht="30" customHeight="1" x14ac:dyDescent="0.5"/>
    <row r="98" ht="30" customHeight="1" x14ac:dyDescent="0.5"/>
    <row r="99" ht="30" customHeight="1" x14ac:dyDescent="0.5"/>
    <row r="100" ht="30" customHeight="1" x14ac:dyDescent="0.5"/>
    <row r="101" ht="30" customHeight="1" x14ac:dyDescent="0.5"/>
    <row r="102" ht="30" customHeight="1" x14ac:dyDescent="0.5"/>
    <row r="103" ht="30" customHeight="1" x14ac:dyDescent="0.5"/>
    <row r="104" ht="30" customHeight="1" x14ac:dyDescent="0.5"/>
    <row r="105" ht="30" customHeight="1" x14ac:dyDescent="0.5"/>
    <row r="106" ht="30" customHeight="1" x14ac:dyDescent="0.5"/>
    <row r="107" ht="30" customHeight="1" x14ac:dyDescent="0.5"/>
    <row r="108" ht="30" customHeight="1" x14ac:dyDescent="0.5"/>
    <row r="109" ht="30" customHeight="1" x14ac:dyDescent="0.5"/>
    <row r="110" ht="30" customHeight="1" x14ac:dyDescent="0.5"/>
    <row r="111" ht="30" customHeight="1" x14ac:dyDescent="0.5"/>
    <row r="112" ht="30" customHeight="1" x14ac:dyDescent="0.5"/>
    <row r="113" ht="30" customHeight="1" x14ac:dyDescent="0.5"/>
    <row r="114" ht="30" customHeight="1" x14ac:dyDescent="0.5"/>
    <row r="115" ht="30" customHeight="1" x14ac:dyDescent="0.5"/>
    <row r="116" ht="30" customHeight="1" x14ac:dyDescent="0.5"/>
    <row r="117" ht="30" customHeight="1" x14ac:dyDescent="0.5"/>
    <row r="118" ht="30" customHeight="1" x14ac:dyDescent="0.5"/>
    <row r="119" ht="30" customHeight="1" x14ac:dyDescent="0.5"/>
    <row r="120" ht="30" customHeight="1" x14ac:dyDescent="0.5"/>
    <row r="121" ht="30" customHeight="1" x14ac:dyDescent="0.5"/>
    <row r="122" ht="30" customHeight="1" x14ac:dyDescent="0.5"/>
    <row r="123" ht="30" customHeight="1" x14ac:dyDescent="0.5"/>
    <row r="124" ht="30" customHeight="1" x14ac:dyDescent="0.5"/>
    <row r="125" ht="30" customHeight="1" x14ac:dyDescent="0.5"/>
    <row r="126" ht="30" customHeight="1" x14ac:dyDescent="0.5"/>
    <row r="127" ht="30" customHeight="1" x14ac:dyDescent="0.5"/>
    <row r="128" ht="30" customHeight="1" x14ac:dyDescent="0.5"/>
    <row r="129" ht="30" customHeight="1" x14ac:dyDescent="0.5"/>
    <row r="130" ht="30" customHeight="1" x14ac:dyDescent="0.5"/>
    <row r="131" ht="30" customHeight="1" x14ac:dyDescent="0.5"/>
    <row r="132" ht="30" customHeight="1" x14ac:dyDescent="0.5"/>
    <row r="133" ht="30" customHeight="1" x14ac:dyDescent="0.5"/>
    <row r="134" ht="30" customHeight="1" x14ac:dyDescent="0.5"/>
    <row r="135" ht="30" customHeight="1" x14ac:dyDescent="0.5"/>
    <row r="136" ht="30" customHeight="1" x14ac:dyDescent="0.5"/>
    <row r="137" ht="30" customHeight="1" x14ac:dyDescent="0.5"/>
    <row r="138" ht="30" customHeight="1" x14ac:dyDescent="0.5"/>
    <row r="139" ht="30" customHeight="1" x14ac:dyDescent="0.5"/>
    <row r="140" ht="30" customHeight="1" x14ac:dyDescent="0.5"/>
    <row r="141" ht="30" customHeight="1" x14ac:dyDescent="0.5"/>
    <row r="142" ht="30" customHeight="1" x14ac:dyDescent="0.5"/>
    <row r="143" ht="30" customHeight="1" x14ac:dyDescent="0.5"/>
    <row r="144" ht="30" customHeight="1" x14ac:dyDescent="0.5"/>
    <row r="145" ht="30" customHeight="1" x14ac:dyDescent="0.5"/>
  </sheetData>
  <sheetProtection sheet="1" objects="1" scenarios="1" selectLockedCells="1"/>
  <mergeCells count="88">
    <mergeCell ref="S22:W22"/>
    <mergeCell ref="S23:W28"/>
    <mergeCell ref="S35:W35"/>
    <mergeCell ref="S36:W41"/>
    <mergeCell ref="S49:W49"/>
    <mergeCell ref="C2:E2"/>
    <mergeCell ref="B3:E3"/>
    <mergeCell ref="AF3:AI3"/>
    <mergeCell ref="AM3:AP3"/>
    <mergeCell ref="AF4:AI4"/>
    <mergeCell ref="AM4:AP4"/>
    <mergeCell ref="C7:D7"/>
    <mergeCell ref="C8:D8"/>
    <mergeCell ref="C11:G11"/>
    <mergeCell ref="H11:L11"/>
    <mergeCell ref="C12:G13"/>
    <mergeCell ref="H12:L13"/>
    <mergeCell ref="S10:W10"/>
    <mergeCell ref="S11:W16"/>
    <mergeCell ref="D18:F18"/>
    <mergeCell ref="G18:H18"/>
    <mergeCell ref="I18:J18"/>
    <mergeCell ref="C14:D14"/>
    <mergeCell ref="C15:D15"/>
    <mergeCell ref="D19:F19"/>
    <mergeCell ref="G19:H19"/>
    <mergeCell ref="I19:J19"/>
    <mergeCell ref="D20:F20"/>
    <mergeCell ref="G20:H20"/>
    <mergeCell ref="I20:J20"/>
    <mergeCell ref="C23:G23"/>
    <mergeCell ref="H23:L23"/>
    <mergeCell ref="C24:G25"/>
    <mergeCell ref="H24:L25"/>
    <mergeCell ref="C26:D26"/>
    <mergeCell ref="C27:D27"/>
    <mergeCell ref="D30:F30"/>
    <mergeCell ref="G30:H30"/>
    <mergeCell ref="I30:J30"/>
    <mergeCell ref="D31:F31"/>
    <mergeCell ref="G31:H31"/>
    <mergeCell ref="I31:J31"/>
    <mergeCell ref="D32:F32"/>
    <mergeCell ref="G32:H32"/>
    <mergeCell ref="I32:J32"/>
    <mergeCell ref="D33:F33"/>
    <mergeCell ref="G33:H33"/>
    <mergeCell ref="I33:J33"/>
    <mergeCell ref="C36:G36"/>
    <mergeCell ref="H36:L36"/>
    <mergeCell ref="C37:G38"/>
    <mergeCell ref="H37:L38"/>
    <mergeCell ref="C39:D39"/>
    <mergeCell ref="C40:D40"/>
    <mergeCell ref="D43:F43"/>
    <mergeCell ref="G43:H43"/>
    <mergeCell ref="I43:J43"/>
    <mergeCell ref="D44:F44"/>
    <mergeCell ref="G44:H44"/>
    <mergeCell ref="I44:J44"/>
    <mergeCell ref="D45:F45"/>
    <mergeCell ref="G45:H45"/>
    <mergeCell ref="I45:J45"/>
    <mergeCell ref="D47:F47"/>
    <mergeCell ref="G47:H47"/>
    <mergeCell ref="I47:J47"/>
    <mergeCell ref="D46:F46"/>
    <mergeCell ref="G46:H46"/>
    <mergeCell ref="I46:J46"/>
    <mergeCell ref="C54:D54"/>
    <mergeCell ref="S50:W55"/>
    <mergeCell ref="D57:F57"/>
    <mergeCell ref="G57:H57"/>
    <mergeCell ref="I57:J57"/>
    <mergeCell ref="C50:G50"/>
    <mergeCell ref="H50:L50"/>
    <mergeCell ref="C51:G52"/>
    <mergeCell ref="H51:L52"/>
    <mergeCell ref="C53:D53"/>
    <mergeCell ref="D60:F60"/>
    <mergeCell ref="G60:H60"/>
    <mergeCell ref="I60:J60"/>
    <mergeCell ref="D58:F58"/>
    <mergeCell ref="G58:H58"/>
    <mergeCell ref="I58:J58"/>
    <mergeCell ref="D59:F59"/>
    <mergeCell ref="G59:H59"/>
    <mergeCell ref="I59:J59"/>
  </mergeCells>
  <conditionalFormatting sqref="R19:R20 R31:R33">
    <cfRule type="colorScale" priority="275">
      <colorScale>
        <cfvo type="num" val="0"/>
        <cfvo type="num" val="1"/>
        <cfvo type="num" val="2"/>
        <color rgb="FFF8696B"/>
        <color rgb="FFFFC000"/>
        <color rgb="FF63BE7B"/>
      </colorScale>
    </cfRule>
  </conditionalFormatting>
  <conditionalFormatting sqref="R19:R20 R31:R33 G18">
    <cfRule type="expression" dxfId="941" priority="276">
      <formula>G18=2</formula>
    </cfRule>
    <cfRule type="expression" dxfId="940" priority="277">
      <formula>G18=1</formula>
    </cfRule>
    <cfRule type="expression" dxfId="939" priority="278">
      <formula>G18=0</formula>
    </cfRule>
  </conditionalFormatting>
  <conditionalFormatting sqref="D19:D20 G31:G33 K19:K20 K47:Q47 K31:Q33 K44:Q45 K58:Q60 M19:Q20">
    <cfRule type="cellIs" dxfId="938" priority="274" operator="equal">
      <formula>"Select task if required"</formula>
    </cfRule>
  </conditionalFormatting>
  <conditionalFormatting sqref="D19:D20 G31:G33 K19:K20 K47:Q47 K31:Q33 K44:Q45 K58:Q60 M19:Q20">
    <cfRule type="expression" dxfId="937" priority="273">
      <formula>IF($A19="No",TRUE,FALSE)</formula>
    </cfRule>
  </conditionalFormatting>
  <conditionalFormatting sqref="U32:U33">
    <cfRule type="cellIs" dxfId="936" priority="258" operator="equal">
      <formula>"Select task if required"</formula>
    </cfRule>
  </conditionalFormatting>
  <conditionalFormatting sqref="U32:U33">
    <cfRule type="expression" dxfId="935" priority="257">
      <formula>IF($A32="No",TRUE,FALSE)</formula>
    </cfRule>
  </conditionalFormatting>
  <conditionalFormatting sqref="W31">
    <cfRule type="cellIs" dxfId="934" priority="256" operator="equal">
      <formula>"Select task if required"</formula>
    </cfRule>
  </conditionalFormatting>
  <conditionalFormatting sqref="W31">
    <cfRule type="expression" dxfId="933" priority="255">
      <formula>IF($A31="No",TRUE,FALSE)</formula>
    </cfRule>
  </conditionalFormatting>
  <conditionalFormatting sqref="B19:B20">
    <cfRule type="cellIs" dxfId="932" priority="272" operator="equal">
      <formula>"Select task if required"</formula>
    </cfRule>
  </conditionalFormatting>
  <conditionalFormatting sqref="B19:B20">
    <cfRule type="expression" dxfId="931" priority="271">
      <formula>IF($A19="No",TRUE,FALSE)</formula>
    </cfRule>
  </conditionalFormatting>
  <conditionalFormatting sqref="C33">
    <cfRule type="cellIs" dxfId="930" priority="233" operator="equal">
      <formula>"Select task if required"</formula>
    </cfRule>
  </conditionalFormatting>
  <conditionalFormatting sqref="C33">
    <cfRule type="expression" dxfId="929" priority="232">
      <formula>IF($A33="No",TRUE,FALSE)</formula>
    </cfRule>
  </conditionalFormatting>
  <conditionalFormatting sqref="C32">
    <cfRule type="cellIs" dxfId="928" priority="235" operator="equal">
      <formula>"Select task if required"</formula>
    </cfRule>
  </conditionalFormatting>
  <conditionalFormatting sqref="C32">
    <cfRule type="expression" dxfId="927" priority="234">
      <formula>IF($A32="No",TRUE,FALSE)</formula>
    </cfRule>
  </conditionalFormatting>
  <conditionalFormatting sqref="S19:S20">
    <cfRule type="cellIs" dxfId="926" priority="266" operator="equal">
      <formula>"Select task if required"</formula>
    </cfRule>
  </conditionalFormatting>
  <conditionalFormatting sqref="S19:S20">
    <cfRule type="expression" dxfId="925" priority="265">
      <formula>IF($A19="No",TRUE,FALSE)</formula>
    </cfRule>
  </conditionalFormatting>
  <conditionalFormatting sqref="S31">
    <cfRule type="cellIs" dxfId="924" priority="264" operator="equal">
      <formula>"Select task if required"</formula>
    </cfRule>
  </conditionalFormatting>
  <conditionalFormatting sqref="S31">
    <cfRule type="expression" dxfId="923" priority="263">
      <formula>IF($A31="No",TRUE,FALSE)</formula>
    </cfRule>
  </conditionalFormatting>
  <conditionalFormatting sqref="I32">
    <cfRule type="cellIs" dxfId="922" priority="229" operator="equal">
      <formula>"Select task if required"</formula>
    </cfRule>
  </conditionalFormatting>
  <conditionalFormatting sqref="I32">
    <cfRule type="expression" dxfId="921" priority="228">
      <formula>IF($A32="No",TRUE,FALSE)</formula>
    </cfRule>
  </conditionalFormatting>
  <conditionalFormatting sqref="I31">
    <cfRule type="cellIs" dxfId="920" priority="231" operator="equal">
      <formula>"Select task if required"</formula>
    </cfRule>
  </conditionalFormatting>
  <conditionalFormatting sqref="I31">
    <cfRule type="expression" dxfId="919" priority="230">
      <formula>IF($A31="No",TRUE,FALSE)</formula>
    </cfRule>
  </conditionalFormatting>
  <conditionalFormatting sqref="W19:W20">
    <cfRule type="cellIs" dxfId="918" priority="270" operator="equal">
      <formula>"Select task if required"</formula>
    </cfRule>
  </conditionalFormatting>
  <conditionalFormatting sqref="W19:W20">
    <cfRule type="expression" dxfId="917" priority="269">
      <formula>IF($A19="No",TRUE,FALSE)</formula>
    </cfRule>
  </conditionalFormatting>
  <conditionalFormatting sqref="U19:U20">
    <cfRule type="cellIs" dxfId="916" priority="268" operator="equal">
      <formula>"Select task if required"</formula>
    </cfRule>
  </conditionalFormatting>
  <conditionalFormatting sqref="U19:U20">
    <cfRule type="expression" dxfId="915" priority="267">
      <formula>IF($A19="No",TRUE,FALSE)</formula>
    </cfRule>
  </conditionalFormatting>
  <conditionalFormatting sqref="S32:S33">
    <cfRule type="cellIs" dxfId="914" priority="262" operator="equal">
      <formula>"Select task if required"</formula>
    </cfRule>
  </conditionalFormatting>
  <conditionalFormatting sqref="S32:S33">
    <cfRule type="expression" dxfId="913" priority="261">
      <formula>IF($A32="No",TRUE,FALSE)</formula>
    </cfRule>
  </conditionalFormatting>
  <conditionalFormatting sqref="U31">
    <cfRule type="cellIs" dxfId="912" priority="260" operator="equal">
      <formula>"Select task if required"</formula>
    </cfRule>
  </conditionalFormatting>
  <conditionalFormatting sqref="U31">
    <cfRule type="expression" dxfId="911" priority="259">
      <formula>IF($A31="No",TRUE,FALSE)</formula>
    </cfRule>
  </conditionalFormatting>
  <conditionalFormatting sqref="W32:W33">
    <cfRule type="cellIs" dxfId="910" priority="254" operator="equal">
      <formula>"Select task if required"</formula>
    </cfRule>
  </conditionalFormatting>
  <conditionalFormatting sqref="W32:W33">
    <cfRule type="expression" dxfId="909" priority="253">
      <formula>IF($A32="No",TRUE,FALSE)</formula>
    </cfRule>
  </conditionalFormatting>
  <conditionalFormatting sqref="G30:H30">
    <cfRule type="expression" dxfId="908" priority="250">
      <formula>G30=2</formula>
    </cfRule>
    <cfRule type="expression" dxfId="907" priority="251">
      <formula>G30=1</formula>
    </cfRule>
    <cfRule type="expression" dxfId="906" priority="252">
      <formula>G30=0</formula>
    </cfRule>
  </conditionalFormatting>
  <conditionalFormatting sqref="D31:D32">
    <cfRule type="cellIs" dxfId="905" priority="249" operator="equal">
      <formula>"Select task if required"</formula>
    </cfRule>
  </conditionalFormatting>
  <conditionalFormatting sqref="D31:D32">
    <cfRule type="expression" dxfId="904" priority="248">
      <formula>IF($A31="No",TRUE,FALSE)</formula>
    </cfRule>
  </conditionalFormatting>
  <conditionalFormatting sqref="I19">
    <cfRule type="cellIs" dxfId="903" priority="247" operator="equal">
      <formula>"Select task if required"</formula>
    </cfRule>
  </conditionalFormatting>
  <conditionalFormatting sqref="I19">
    <cfRule type="expression" dxfId="902" priority="246">
      <formula>IF($A19="No",TRUE,FALSE)</formula>
    </cfRule>
  </conditionalFormatting>
  <conditionalFormatting sqref="I20">
    <cfRule type="cellIs" dxfId="901" priority="245" operator="equal">
      <formula>"Select task if required"</formula>
    </cfRule>
  </conditionalFormatting>
  <conditionalFormatting sqref="I20">
    <cfRule type="expression" dxfId="900" priority="244">
      <formula>IF($A20="No",TRUE,FALSE)</formula>
    </cfRule>
  </conditionalFormatting>
  <conditionalFormatting sqref="G19">
    <cfRule type="cellIs" dxfId="899" priority="243" operator="equal">
      <formula>"Select task if required"</formula>
    </cfRule>
  </conditionalFormatting>
  <conditionalFormatting sqref="G19">
    <cfRule type="expression" dxfId="898" priority="242">
      <formula>IF($A19="No",TRUE,FALSE)</formula>
    </cfRule>
  </conditionalFormatting>
  <conditionalFormatting sqref="C19:C20">
    <cfRule type="cellIs" dxfId="897" priority="239" operator="equal">
      <formula>"Select task if required"</formula>
    </cfRule>
  </conditionalFormatting>
  <conditionalFormatting sqref="C19:C20">
    <cfRule type="expression" dxfId="896" priority="238">
      <formula>IF($A19="No",TRUE,FALSE)</formula>
    </cfRule>
  </conditionalFormatting>
  <conditionalFormatting sqref="C31">
    <cfRule type="cellIs" dxfId="895" priority="237" operator="equal">
      <formula>"Select task if required"</formula>
    </cfRule>
  </conditionalFormatting>
  <conditionalFormatting sqref="C31">
    <cfRule type="expression" dxfId="894" priority="236">
      <formula>IF($A31="No",TRUE,FALSE)</formula>
    </cfRule>
  </conditionalFormatting>
  <conditionalFormatting sqref="I33">
    <cfRule type="cellIs" dxfId="893" priority="227" operator="equal">
      <formula>"Select task if required"</formula>
    </cfRule>
  </conditionalFormatting>
  <conditionalFormatting sqref="I33">
    <cfRule type="expression" dxfId="892" priority="226">
      <formula>IF($A33="No",TRUE,FALSE)</formula>
    </cfRule>
  </conditionalFormatting>
  <conditionalFormatting sqref="R44:R45 R47">
    <cfRule type="colorScale" priority="222">
      <colorScale>
        <cfvo type="num" val="0"/>
        <cfvo type="num" val="1"/>
        <cfvo type="num" val="2"/>
        <color rgb="FFF8696B"/>
        <color rgb="FFFFC000"/>
        <color rgb="FF63BE7B"/>
      </colorScale>
    </cfRule>
  </conditionalFormatting>
  <conditionalFormatting sqref="R44:R45 R47">
    <cfRule type="expression" dxfId="891" priority="223">
      <formula>R44=2</formula>
    </cfRule>
    <cfRule type="expression" dxfId="890" priority="224">
      <formula>R44=1</formula>
    </cfRule>
    <cfRule type="expression" dxfId="889" priority="225">
      <formula>R44=0</formula>
    </cfRule>
  </conditionalFormatting>
  <conditionalFormatting sqref="G44:G45 G47">
    <cfRule type="cellIs" dxfId="888" priority="221" operator="equal">
      <formula>"Select task if required"</formula>
    </cfRule>
  </conditionalFormatting>
  <conditionalFormatting sqref="G44:G45 G47">
    <cfRule type="expression" dxfId="887" priority="220">
      <formula>IF($A44="No",TRUE,FALSE)</formula>
    </cfRule>
  </conditionalFormatting>
  <conditionalFormatting sqref="S44">
    <cfRule type="cellIs" dxfId="886" priority="219" operator="equal">
      <formula>"Select task if required"</formula>
    </cfRule>
  </conditionalFormatting>
  <conditionalFormatting sqref="S44">
    <cfRule type="expression" dxfId="885" priority="218">
      <formula>IF($A44="No",TRUE,FALSE)</formula>
    </cfRule>
  </conditionalFormatting>
  <conditionalFormatting sqref="S45 S47">
    <cfRule type="cellIs" dxfId="884" priority="217" operator="equal">
      <formula>"Select task if required"</formula>
    </cfRule>
  </conditionalFormatting>
  <conditionalFormatting sqref="S45 S47">
    <cfRule type="expression" dxfId="883" priority="216">
      <formula>IF($A45="No",TRUE,FALSE)</formula>
    </cfRule>
  </conditionalFormatting>
  <conditionalFormatting sqref="U44">
    <cfRule type="cellIs" dxfId="882" priority="215" operator="equal">
      <formula>"Select task if required"</formula>
    </cfRule>
  </conditionalFormatting>
  <conditionalFormatting sqref="U44">
    <cfRule type="expression" dxfId="881" priority="214">
      <formula>IF($A44="No",TRUE,FALSE)</formula>
    </cfRule>
  </conditionalFormatting>
  <conditionalFormatting sqref="U45 U47">
    <cfRule type="cellIs" dxfId="880" priority="213" operator="equal">
      <formula>"Select task if required"</formula>
    </cfRule>
  </conditionalFormatting>
  <conditionalFormatting sqref="U45 U47">
    <cfRule type="expression" dxfId="879" priority="212">
      <formula>IF($A45="No",TRUE,FALSE)</formula>
    </cfRule>
  </conditionalFormatting>
  <conditionalFormatting sqref="W44">
    <cfRule type="cellIs" dxfId="878" priority="211" operator="equal">
      <formula>"Select task if required"</formula>
    </cfRule>
  </conditionalFormatting>
  <conditionalFormatting sqref="W44">
    <cfRule type="expression" dxfId="877" priority="210">
      <formula>IF($A44="No",TRUE,FALSE)</formula>
    </cfRule>
  </conditionalFormatting>
  <conditionalFormatting sqref="W45 W47">
    <cfRule type="cellIs" dxfId="876" priority="209" operator="equal">
      <formula>"Select task if required"</formula>
    </cfRule>
  </conditionalFormatting>
  <conditionalFormatting sqref="W45 W47">
    <cfRule type="expression" dxfId="875" priority="208">
      <formula>IF($A45="No",TRUE,FALSE)</formula>
    </cfRule>
  </conditionalFormatting>
  <conditionalFormatting sqref="G43:H43">
    <cfRule type="expression" dxfId="874" priority="205">
      <formula>G43=2</formula>
    </cfRule>
    <cfRule type="expression" dxfId="873" priority="206">
      <formula>G43=1</formula>
    </cfRule>
    <cfRule type="expression" dxfId="872" priority="207">
      <formula>G43=0</formula>
    </cfRule>
  </conditionalFormatting>
  <conditionalFormatting sqref="D44:D45">
    <cfRule type="cellIs" dxfId="871" priority="204" operator="equal">
      <formula>"Select task if required"</formula>
    </cfRule>
  </conditionalFormatting>
  <conditionalFormatting sqref="D44:D45">
    <cfRule type="expression" dxfId="870" priority="203">
      <formula>IF($A44="No",TRUE,FALSE)</formula>
    </cfRule>
  </conditionalFormatting>
  <conditionalFormatting sqref="C44">
    <cfRule type="cellIs" dxfId="869" priority="202" operator="equal">
      <formula>"Select task if required"</formula>
    </cfRule>
  </conditionalFormatting>
  <conditionalFormatting sqref="C44">
    <cfRule type="expression" dxfId="868" priority="201">
      <formula>IF($A44="No",TRUE,FALSE)</formula>
    </cfRule>
  </conditionalFormatting>
  <conditionalFormatting sqref="C45">
    <cfRule type="cellIs" dxfId="867" priority="200" operator="equal">
      <formula>"Select task if required"</formula>
    </cfRule>
  </conditionalFormatting>
  <conditionalFormatting sqref="C45">
    <cfRule type="expression" dxfId="866" priority="199">
      <formula>IF($A45="No",TRUE,FALSE)</formula>
    </cfRule>
  </conditionalFormatting>
  <conditionalFormatting sqref="C47">
    <cfRule type="cellIs" dxfId="865" priority="198" operator="equal">
      <formula>"Select task if required"</formula>
    </cfRule>
  </conditionalFormatting>
  <conditionalFormatting sqref="C47">
    <cfRule type="expression" dxfId="864" priority="197">
      <formula>IF($A47="No",TRUE,FALSE)</formula>
    </cfRule>
  </conditionalFormatting>
  <conditionalFormatting sqref="I44">
    <cfRule type="cellIs" dxfId="863" priority="196" operator="equal">
      <formula>"Select task if required"</formula>
    </cfRule>
  </conditionalFormatting>
  <conditionalFormatting sqref="I44">
    <cfRule type="expression" dxfId="862" priority="195">
      <formula>IF($A44="No",TRUE,FALSE)</formula>
    </cfRule>
  </conditionalFormatting>
  <conditionalFormatting sqref="I45">
    <cfRule type="cellIs" dxfId="861" priority="194" operator="equal">
      <formula>"Select task if required"</formula>
    </cfRule>
  </conditionalFormatting>
  <conditionalFormatting sqref="I45">
    <cfRule type="expression" dxfId="860" priority="193">
      <formula>IF($A45="No",TRUE,FALSE)</formula>
    </cfRule>
  </conditionalFormatting>
  <conditionalFormatting sqref="I47">
    <cfRule type="cellIs" dxfId="859" priority="192" operator="equal">
      <formula>"Select task if required"</formula>
    </cfRule>
  </conditionalFormatting>
  <conditionalFormatting sqref="I47">
    <cfRule type="expression" dxfId="858" priority="191">
      <formula>IF($A47="No",TRUE,FALSE)</formula>
    </cfRule>
  </conditionalFormatting>
  <conditionalFormatting sqref="R58:R60">
    <cfRule type="colorScale" priority="187">
      <colorScale>
        <cfvo type="num" val="0"/>
        <cfvo type="num" val="1"/>
        <cfvo type="num" val="2"/>
        <color rgb="FFF8696B"/>
        <color rgb="FFFFC000"/>
        <color rgb="FF63BE7B"/>
      </colorScale>
    </cfRule>
  </conditionalFormatting>
  <conditionalFormatting sqref="R58:R60">
    <cfRule type="expression" dxfId="857" priority="188">
      <formula>R58=2</formula>
    </cfRule>
    <cfRule type="expression" dxfId="856" priority="189">
      <formula>R58=1</formula>
    </cfRule>
    <cfRule type="expression" dxfId="855" priority="190">
      <formula>R58=0</formula>
    </cfRule>
  </conditionalFormatting>
  <conditionalFormatting sqref="G58:G60">
    <cfRule type="cellIs" dxfId="854" priority="186" operator="equal">
      <formula>"Select task if required"</formula>
    </cfRule>
  </conditionalFormatting>
  <conditionalFormatting sqref="G58:G60">
    <cfRule type="expression" dxfId="853" priority="185">
      <formula>IF($A58="No",TRUE,FALSE)</formula>
    </cfRule>
  </conditionalFormatting>
  <conditionalFormatting sqref="S58">
    <cfRule type="cellIs" dxfId="852" priority="184" operator="equal">
      <formula>"Select task if required"</formula>
    </cfRule>
  </conditionalFormatting>
  <conditionalFormatting sqref="S58">
    <cfRule type="expression" dxfId="851" priority="183">
      <formula>IF($A58="No",TRUE,FALSE)</formula>
    </cfRule>
  </conditionalFormatting>
  <conditionalFormatting sqref="S59:S60">
    <cfRule type="cellIs" dxfId="850" priority="182" operator="equal">
      <formula>"Select task if required"</formula>
    </cfRule>
  </conditionalFormatting>
  <conditionalFormatting sqref="S59:S60">
    <cfRule type="expression" dxfId="849" priority="181">
      <formula>IF($A59="No",TRUE,FALSE)</formula>
    </cfRule>
  </conditionalFormatting>
  <conditionalFormatting sqref="U58">
    <cfRule type="cellIs" dxfId="848" priority="180" operator="equal">
      <formula>"Select task if required"</formula>
    </cfRule>
  </conditionalFormatting>
  <conditionalFormatting sqref="U58">
    <cfRule type="expression" dxfId="847" priority="179">
      <formula>IF($A58="No",TRUE,FALSE)</formula>
    </cfRule>
  </conditionalFormatting>
  <conditionalFormatting sqref="U59:U60">
    <cfRule type="cellIs" dxfId="846" priority="178" operator="equal">
      <formula>"Select task if required"</formula>
    </cfRule>
  </conditionalFormatting>
  <conditionalFormatting sqref="U59:U60">
    <cfRule type="expression" dxfId="845" priority="177">
      <formula>IF($A59="No",TRUE,FALSE)</formula>
    </cfRule>
  </conditionalFormatting>
  <conditionalFormatting sqref="W58">
    <cfRule type="cellIs" dxfId="844" priority="176" operator="equal">
      <formula>"Select task if required"</formula>
    </cfRule>
  </conditionalFormatting>
  <conditionalFormatting sqref="W58">
    <cfRule type="expression" dxfId="843" priority="175">
      <formula>IF($A58="No",TRUE,FALSE)</formula>
    </cfRule>
  </conditionalFormatting>
  <conditionalFormatting sqref="W59:W60">
    <cfRule type="cellIs" dxfId="842" priority="174" operator="equal">
      <formula>"Select task if required"</formula>
    </cfRule>
  </conditionalFormatting>
  <conditionalFormatting sqref="W59:W60">
    <cfRule type="expression" dxfId="841" priority="173">
      <formula>IF($A59="No",TRUE,FALSE)</formula>
    </cfRule>
  </conditionalFormatting>
  <conditionalFormatting sqref="G57:H57">
    <cfRule type="expression" dxfId="840" priority="170">
      <formula>G57=2</formula>
    </cfRule>
    <cfRule type="expression" dxfId="839" priority="171">
      <formula>G57=1</formula>
    </cfRule>
    <cfRule type="expression" dxfId="838" priority="172">
      <formula>G57=0</formula>
    </cfRule>
  </conditionalFormatting>
  <conditionalFormatting sqref="D58:D59">
    <cfRule type="cellIs" dxfId="837" priority="169" operator="equal">
      <formula>"Select task if required"</formula>
    </cfRule>
  </conditionalFormatting>
  <conditionalFormatting sqref="D58:D59">
    <cfRule type="expression" dxfId="836" priority="168">
      <formula>IF($A58="No",TRUE,FALSE)</formula>
    </cfRule>
  </conditionalFormatting>
  <conditionalFormatting sqref="C58">
    <cfRule type="cellIs" dxfId="835" priority="167" operator="equal">
      <formula>"Select task if required"</formula>
    </cfRule>
  </conditionalFormatting>
  <conditionalFormatting sqref="C58">
    <cfRule type="expression" dxfId="834" priority="166">
      <formula>IF($A58="No",TRUE,FALSE)</formula>
    </cfRule>
  </conditionalFormatting>
  <conditionalFormatting sqref="C59">
    <cfRule type="cellIs" dxfId="833" priority="165" operator="equal">
      <formula>"Select task if required"</formula>
    </cfRule>
  </conditionalFormatting>
  <conditionalFormatting sqref="C59">
    <cfRule type="expression" dxfId="832" priority="164">
      <formula>IF($A59="No",TRUE,FALSE)</formula>
    </cfRule>
  </conditionalFormatting>
  <conditionalFormatting sqref="C60">
    <cfRule type="cellIs" dxfId="831" priority="163" operator="equal">
      <formula>"Select task if required"</formula>
    </cfRule>
  </conditionalFormatting>
  <conditionalFormatting sqref="C60">
    <cfRule type="expression" dxfId="830" priority="162">
      <formula>IF($A60="No",TRUE,FALSE)</formula>
    </cfRule>
  </conditionalFormatting>
  <conditionalFormatting sqref="I58">
    <cfRule type="cellIs" dxfId="829" priority="161" operator="equal">
      <formula>"Select task if required"</formula>
    </cfRule>
  </conditionalFormatting>
  <conditionalFormatting sqref="I58">
    <cfRule type="expression" dxfId="828" priority="160">
      <formula>IF($A58="No",TRUE,FALSE)</formula>
    </cfRule>
  </conditionalFormatting>
  <conditionalFormatting sqref="I59">
    <cfRule type="cellIs" dxfId="827" priority="159" operator="equal">
      <formula>"Select task if required"</formula>
    </cfRule>
  </conditionalFormatting>
  <conditionalFormatting sqref="I59">
    <cfRule type="expression" dxfId="826" priority="158">
      <formula>IF($A59="No",TRUE,FALSE)</formula>
    </cfRule>
  </conditionalFormatting>
  <conditionalFormatting sqref="I60">
    <cfRule type="cellIs" dxfId="825" priority="157" operator="equal">
      <formula>"Select task if required"</formula>
    </cfRule>
  </conditionalFormatting>
  <conditionalFormatting sqref="I60">
    <cfRule type="expression" dxfId="824" priority="156">
      <formula>IF($A60="No",TRUE,FALSE)</formula>
    </cfRule>
  </conditionalFormatting>
  <conditionalFormatting sqref="L46:Q46">
    <cfRule type="cellIs" dxfId="823" priority="155" operator="equal">
      <formula>"Select task if required"</formula>
    </cfRule>
  </conditionalFormatting>
  <conditionalFormatting sqref="L46:Q46">
    <cfRule type="expression" dxfId="822" priority="154">
      <formula>IF($A46="No",TRUE,FALSE)</formula>
    </cfRule>
  </conditionalFormatting>
  <conditionalFormatting sqref="R46">
    <cfRule type="colorScale" priority="150">
      <colorScale>
        <cfvo type="num" val="0"/>
        <cfvo type="num" val="1"/>
        <cfvo type="num" val="2"/>
        <color rgb="FFF8696B"/>
        <color rgb="FFFFC000"/>
        <color rgb="FF63BE7B"/>
      </colorScale>
    </cfRule>
  </conditionalFormatting>
  <conditionalFormatting sqref="R46">
    <cfRule type="expression" dxfId="821" priority="151">
      <formula>R46=2</formula>
    </cfRule>
    <cfRule type="expression" dxfId="820" priority="152">
      <formula>R46=1</formula>
    </cfRule>
    <cfRule type="expression" dxfId="819" priority="153">
      <formula>R46=0</formula>
    </cfRule>
  </conditionalFormatting>
  <conditionalFormatting sqref="G46">
    <cfRule type="cellIs" dxfId="818" priority="149" operator="equal">
      <formula>"Select task if required"</formula>
    </cfRule>
  </conditionalFormatting>
  <conditionalFormatting sqref="G46">
    <cfRule type="expression" dxfId="817" priority="148">
      <formula>IF($A46="No",TRUE,FALSE)</formula>
    </cfRule>
  </conditionalFormatting>
  <conditionalFormatting sqref="S46">
    <cfRule type="cellIs" dxfId="816" priority="147" operator="equal">
      <formula>"Select task if required"</formula>
    </cfRule>
  </conditionalFormatting>
  <conditionalFormatting sqref="S46">
    <cfRule type="expression" dxfId="815" priority="146">
      <formula>IF($A46="No",TRUE,FALSE)</formula>
    </cfRule>
  </conditionalFormatting>
  <conditionalFormatting sqref="U46">
    <cfRule type="cellIs" dxfId="814" priority="145" operator="equal">
      <formula>"Select task if required"</formula>
    </cfRule>
  </conditionalFormatting>
  <conditionalFormatting sqref="U46">
    <cfRule type="expression" dxfId="813" priority="144">
      <formula>IF($A46="No",TRUE,FALSE)</formula>
    </cfRule>
  </conditionalFormatting>
  <conditionalFormatting sqref="W46">
    <cfRule type="cellIs" dxfId="812" priority="143" operator="equal">
      <formula>"Select task if required"</formula>
    </cfRule>
  </conditionalFormatting>
  <conditionalFormatting sqref="W46">
    <cfRule type="expression" dxfId="811" priority="142">
      <formula>IF($A46="No",TRUE,FALSE)</formula>
    </cfRule>
  </conditionalFormatting>
  <conditionalFormatting sqref="D46">
    <cfRule type="cellIs" dxfId="810" priority="141" operator="equal">
      <formula>"Select task if required"</formula>
    </cfRule>
  </conditionalFormatting>
  <conditionalFormatting sqref="D46">
    <cfRule type="expression" dxfId="809" priority="140">
      <formula>IF($A46="No",TRUE,FALSE)</formula>
    </cfRule>
  </conditionalFormatting>
  <conditionalFormatting sqref="C46">
    <cfRule type="cellIs" dxfId="808" priority="139" operator="equal">
      <formula>"Select task if required"</formula>
    </cfRule>
  </conditionalFormatting>
  <conditionalFormatting sqref="C46">
    <cfRule type="expression" dxfId="807" priority="138">
      <formula>IF($A46="No",TRUE,FALSE)</formula>
    </cfRule>
  </conditionalFormatting>
  <conditionalFormatting sqref="I46">
    <cfRule type="cellIs" dxfId="806" priority="137" operator="equal">
      <formula>"Select task if required"</formula>
    </cfRule>
  </conditionalFormatting>
  <conditionalFormatting sqref="I46">
    <cfRule type="expression" dxfId="805" priority="136">
      <formula>IF($A46="No",TRUE,FALSE)</formula>
    </cfRule>
  </conditionalFormatting>
  <conditionalFormatting sqref="K46">
    <cfRule type="cellIs" dxfId="804" priority="135" operator="equal">
      <formula>"Select task if required"</formula>
    </cfRule>
  </conditionalFormatting>
  <conditionalFormatting sqref="K46">
    <cfRule type="expression" dxfId="803" priority="134">
      <formula>IF($A46="No",TRUE,FALSE)</formula>
    </cfRule>
  </conditionalFormatting>
  <conditionalFormatting sqref="J14:N14">
    <cfRule type="expression" dxfId="802" priority="125">
      <formula>$I$7=""</formula>
    </cfRule>
  </conditionalFormatting>
  <conditionalFormatting sqref="J26:N26">
    <cfRule type="expression" dxfId="801" priority="123">
      <formula>$I$7=""</formula>
    </cfRule>
  </conditionalFormatting>
  <conditionalFormatting sqref="J39:N39">
    <cfRule type="expression" dxfId="800" priority="121">
      <formula>$I$7=""</formula>
    </cfRule>
  </conditionalFormatting>
  <conditionalFormatting sqref="J53:N53">
    <cfRule type="expression" dxfId="799" priority="119">
      <formula>$I$7=""</formula>
    </cfRule>
  </conditionalFormatting>
  <conditionalFormatting sqref="J15:N15">
    <cfRule type="expression" dxfId="798" priority="102">
      <formula>$I$7=""</formula>
    </cfRule>
  </conditionalFormatting>
  <conditionalFormatting sqref="J27:N27">
    <cfRule type="expression" dxfId="797" priority="97">
      <formula>$I$7=""</formula>
    </cfRule>
  </conditionalFormatting>
  <conditionalFormatting sqref="J40:N40">
    <cfRule type="expression" dxfId="796" priority="92">
      <formula>$I$7=""</formula>
    </cfRule>
  </conditionalFormatting>
  <conditionalFormatting sqref="J54:N54">
    <cfRule type="expression" dxfId="795" priority="87">
      <formula>$I$7=""</formula>
    </cfRule>
  </conditionalFormatting>
  <conditionalFormatting sqref="L20">
    <cfRule type="cellIs" dxfId="794" priority="82" operator="equal">
      <formula>"Select task if required"</formula>
    </cfRule>
  </conditionalFormatting>
  <conditionalFormatting sqref="L20">
    <cfRule type="expression" dxfId="793" priority="81">
      <formula>IF($A20="No",TRUE,FALSE)</formula>
    </cfRule>
  </conditionalFormatting>
  <conditionalFormatting sqref="L19">
    <cfRule type="cellIs" dxfId="792" priority="80" operator="equal">
      <formula>"Select task if required"</formula>
    </cfRule>
  </conditionalFormatting>
  <conditionalFormatting sqref="L19">
    <cfRule type="expression" dxfId="791" priority="79">
      <formula>IF($A19="No",TRUE,FALSE)</formula>
    </cfRule>
  </conditionalFormatting>
  <conditionalFormatting sqref="I26">
    <cfRule type="expression" dxfId="790" priority="78">
      <formula>$I$7=""</formula>
    </cfRule>
  </conditionalFormatting>
  <conditionalFormatting sqref="I27">
    <cfRule type="expression" dxfId="789" priority="77">
      <formula>$I$7=""</formula>
    </cfRule>
  </conditionalFormatting>
  <conditionalFormatting sqref="I7">
    <cfRule type="expression" dxfId="788" priority="65">
      <formula>$I$7=""</formula>
    </cfRule>
  </conditionalFormatting>
  <conditionalFormatting sqref="J7:N7">
    <cfRule type="expression" dxfId="787" priority="66">
      <formula>$I$7=""</formula>
    </cfRule>
  </conditionalFormatting>
  <conditionalFormatting sqref="I8">
    <cfRule type="expression" dxfId="786" priority="63">
      <formula>$I$7=""</formula>
    </cfRule>
  </conditionalFormatting>
  <conditionalFormatting sqref="J8:N8">
    <cfRule type="expression" dxfId="785" priority="64">
      <formula>$I$7=""</formula>
    </cfRule>
  </conditionalFormatting>
  <conditionalFormatting sqref="P7">
    <cfRule type="expression" dxfId="784" priority="56">
      <formula>$P$7=""</formula>
    </cfRule>
  </conditionalFormatting>
  <conditionalFormatting sqref="P8">
    <cfRule type="expression" dxfId="783" priority="55">
      <formula>$O$7=""</formula>
    </cfRule>
  </conditionalFormatting>
  <conditionalFormatting sqref="O7">
    <cfRule type="expression" dxfId="782" priority="50" stopIfTrue="1">
      <formula>$I$7=""</formula>
    </cfRule>
  </conditionalFormatting>
  <conditionalFormatting sqref="O8">
    <cfRule type="expression" dxfId="781" priority="48" stopIfTrue="1">
      <formula>$I$7=""</formula>
    </cfRule>
  </conditionalFormatting>
  <conditionalFormatting sqref="I14">
    <cfRule type="expression" dxfId="780" priority="46">
      <formula>$I$7=""</formula>
    </cfRule>
  </conditionalFormatting>
  <conditionalFormatting sqref="I15">
    <cfRule type="expression" dxfId="779" priority="45">
      <formula>$I$7=""</formula>
    </cfRule>
  </conditionalFormatting>
  <conditionalFormatting sqref="I39">
    <cfRule type="expression" dxfId="778" priority="43">
      <formula>$I$7=""</formula>
    </cfRule>
  </conditionalFormatting>
  <conditionalFormatting sqref="I40">
    <cfRule type="expression" dxfId="777" priority="42">
      <formula>$I$7=""</formula>
    </cfRule>
  </conditionalFormatting>
  <conditionalFormatting sqref="I53">
    <cfRule type="expression" dxfId="776" priority="40">
      <formula>$I$7=""</formula>
    </cfRule>
  </conditionalFormatting>
  <conditionalFormatting sqref="I54">
    <cfRule type="expression" dxfId="775" priority="39">
      <formula>$I$7=""</formula>
    </cfRule>
  </conditionalFormatting>
  <conditionalFormatting sqref="O53:P53">
    <cfRule type="expression" dxfId="774" priority="37">
      <formula>$I$7=""</formula>
    </cfRule>
  </conditionalFormatting>
  <conditionalFormatting sqref="O53">
    <cfRule type="expression" dxfId="773" priority="36" stopIfTrue="1">
      <formula>$O$14=""</formula>
    </cfRule>
  </conditionalFormatting>
  <conditionalFormatting sqref="P53">
    <cfRule type="expression" dxfId="772" priority="35">
      <formula>$P$14=""</formula>
    </cfRule>
  </conditionalFormatting>
  <conditionalFormatting sqref="O54:P54">
    <cfRule type="expression" dxfId="771" priority="34" stopIfTrue="1">
      <formula>$I$7=""</formula>
    </cfRule>
  </conditionalFormatting>
  <conditionalFormatting sqref="O54">
    <cfRule type="expression" dxfId="770" priority="33" stopIfTrue="1">
      <formula>$O$14=""</formula>
    </cfRule>
  </conditionalFormatting>
  <conditionalFormatting sqref="P54">
    <cfRule type="expression" dxfId="769" priority="32">
      <formula>$P$14=""</formula>
    </cfRule>
  </conditionalFormatting>
  <conditionalFormatting sqref="O39:P39">
    <cfRule type="expression" dxfId="768" priority="29">
      <formula>$I$7=""</formula>
    </cfRule>
  </conditionalFormatting>
  <conditionalFormatting sqref="O39">
    <cfRule type="expression" dxfId="767" priority="28" stopIfTrue="1">
      <formula>$O$14=""</formula>
    </cfRule>
  </conditionalFormatting>
  <conditionalFormatting sqref="P39">
    <cfRule type="expression" dxfId="766" priority="27">
      <formula>$P$14=""</formula>
    </cfRule>
  </conditionalFormatting>
  <conditionalFormatting sqref="O40:P40">
    <cfRule type="expression" dxfId="765" priority="26" stopIfTrue="1">
      <formula>$I$7=""</formula>
    </cfRule>
  </conditionalFormatting>
  <conditionalFormatting sqref="O40">
    <cfRule type="expression" dxfId="764" priority="25" stopIfTrue="1">
      <formula>$O$14=""</formula>
    </cfRule>
  </conditionalFormatting>
  <conditionalFormatting sqref="P40">
    <cfRule type="expression" dxfId="763" priority="24">
      <formula>$P$14=""</formula>
    </cfRule>
  </conditionalFormatting>
  <conditionalFormatting sqref="O26:P26">
    <cfRule type="expression" dxfId="762" priority="21">
      <formula>$I$7=""</formula>
    </cfRule>
  </conditionalFormatting>
  <conditionalFormatting sqref="O26">
    <cfRule type="expression" dxfId="761" priority="20" stopIfTrue="1">
      <formula>$O$14=""</formula>
    </cfRule>
  </conditionalFormatting>
  <conditionalFormatting sqref="P26">
    <cfRule type="expression" dxfId="760" priority="19">
      <formula>$P$14=""</formula>
    </cfRule>
  </conditionalFormatting>
  <conditionalFormatting sqref="O27:P27">
    <cfRule type="expression" dxfId="759" priority="18" stopIfTrue="1">
      <formula>$I$7=""</formula>
    </cfRule>
  </conditionalFormatting>
  <conditionalFormatting sqref="O27">
    <cfRule type="expression" dxfId="758" priority="17" stopIfTrue="1">
      <formula>$O$14=""</formula>
    </cfRule>
  </conditionalFormatting>
  <conditionalFormatting sqref="P27">
    <cfRule type="expression" dxfId="757" priority="16">
      <formula>$P$14=""</formula>
    </cfRule>
  </conditionalFormatting>
  <conditionalFormatting sqref="O14:P14">
    <cfRule type="expression" dxfId="756" priority="13">
      <formula>$I$7=""</formula>
    </cfRule>
  </conditionalFormatting>
  <conditionalFormatting sqref="O14">
    <cfRule type="expression" dxfId="755" priority="12" stopIfTrue="1">
      <formula>$O$14=""</formula>
    </cfRule>
  </conditionalFormatting>
  <conditionalFormatting sqref="P14">
    <cfRule type="expression" dxfId="754" priority="11">
      <formula>$P$14=""</formula>
    </cfRule>
  </conditionalFormatting>
  <conditionalFormatting sqref="O15:P15">
    <cfRule type="expression" dxfId="753" priority="10" stopIfTrue="1">
      <formula>$I$7=""</formula>
    </cfRule>
  </conditionalFormatting>
  <conditionalFormatting sqref="O15">
    <cfRule type="expression" dxfId="752" priority="9" stopIfTrue="1">
      <formula>$O$14=""</formula>
    </cfRule>
  </conditionalFormatting>
  <conditionalFormatting sqref="P15">
    <cfRule type="expression" dxfId="751" priority="8">
      <formula>$P$14=""</formula>
    </cfRule>
  </conditionalFormatting>
  <conditionalFormatting sqref="G20">
    <cfRule type="cellIs" dxfId="750" priority="5" operator="equal">
      <formula>"Select task if required"</formula>
    </cfRule>
  </conditionalFormatting>
  <conditionalFormatting sqref="G20">
    <cfRule type="expression" dxfId="749" priority="4">
      <formula>IF($A20="No",TRUE,FALSE)</formula>
    </cfRule>
  </conditionalFormatting>
  <dataValidations xWindow="792" yWindow="816" count="19">
    <dataValidation allowBlank="1" showInputMessage="1" showErrorMessage="1" prompt="Climate adaptation is long-term challenge - and your organisation will need to continually learn and adjust to meet it. You will benefit from connecting with a range of potential partners, both locally and internationally. Research &amp; innovation harnessed." sqref="D60:F60" xr:uid="{8D571583-2158-4624-843D-306C8A8FEF20}"/>
    <dataValidation allowBlank="1" showInputMessage="1" showErrorMessage="1" prompt="As internal knowledge of climate adaptation grows, it will need to be made accessible to more people in your organisation – in a form that is easily utilised in their work. Look for opportunities to integrate knowledge into internal systems and procedures" sqref="D59:F59" xr:uid="{D7A4D517-35A9-4EC4-9A0A-5BCA84B5B893}"/>
    <dataValidation allowBlank="1" showInputMessage="1" showErrorMessage="1" prompt="Your organisation routinely undertakes strategic and project-level climate change risk assessment - as appropriate within a wider risk management framework (i.e. not just climate). Ensure senior ownership of key risks. _x000a_" sqref="D58:F58" xr:uid="{AD061259-DF98-4AAC-A37C-70E5085FF321}"/>
    <dataValidation allowBlank="1" showInputMessage="1" showErrorMessage="1" prompt="As work on adaptation advances, you should seek to identify knowledge gaps that are important to your decision making. These could be addressed by seeking external expertise and there may be opportunities to connect with research + innovation." sqref="D47:F47" xr:uid="{0FFC7BE6-A575-491A-B567-E828CD792279}"/>
    <dataValidation allowBlank="1" showInputMessage="1" showErrorMessage="1" prompt="A project-level risk assessment is focussed on climate risks to a specific project, policy, asset or location. These are typically justified if they have been identified as 'at-risk' in a strategic assesment, provide a critical function or are major asset" sqref="D46:F46" xr:uid="{C97BB687-D7B7-4B48-86AA-E2DA3D5EBBCC}"/>
    <dataValidation allowBlank="1" showInputMessage="1" showErrorMessage="1" prompt="Climate projections provide a range of possible future climates that can be used to understand potential impacts. . The use of scenarios and storyline approaches enable you to explore a range of possibilities under future conditions. " sqref="D44:F44" xr:uid="{520987FD-6837-4D32-A4CC-7A513D022700}"/>
    <dataValidation allowBlank="1" showInputMessage="1" showErrorMessage="1" prompt="Your organisation will have been affected by recent weather events. Exploring the consequences of specific events with colleagues is a way to explore climate-related vulnerabilities in more depth. These can be useful narratives for raising awareness." sqref="D33:F33" xr:uid="{67BC1C58-92EC-49B8-BB18-F99E4888F5CE}"/>
    <dataValidation allowBlank="1" showInputMessage="1" showErrorMessage="1" prompt="Your organisation will have many functions that might be affected by climate change. To identify these you will need to engage with a diverse range of internal stakeholders to explore the connection between strategic and operational priorities + impacts. " sqref="D32:F32" xr:uid="{06A5FCC5-234F-4280-8E71-2DF6B0CFC501}"/>
    <dataValidation allowBlank="1" showInputMessage="1" showErrorMessage="1" prompt="Risk and vulnerability are key concepts for understanding the potential impacts of climate change on your organisation. To inform robust decision-making these need to be understood – and you need to identify and access relevant evidence." sqref="D31:F31" xr:uid="{F1EC7023-EA89-426B-B137-E16AD19811E6}"/>
    <dataValidation allowBlank="1" showInputMessage="1" showErrorMessage="1" prompt="Understanding the consequences of climate change for Scotland - and locally - will help you understand how it could impact your organisation. Learn about these by accessing key synthesis reports. " sqref="D20:F20" xr:uid="{26870CF4-CC43-47D8-8031-5D53064C6799}"/>
    <dataValidation allowBlank="1" showInputMessage="1" showErrorMessage="1" prompt="An understanding of past climate trends and future projections is a necessary foundation for adaptation. The UK Climate projections provide key messages and you can access localised climate information for a range of variables. " sqref="D19:F19" xr:uid="{79E28C63-03FD-4E61-98A1-6F301A5401F2}"/>
    <dataValidation type="list" allowBlank="1" showInputMessage="1" showErrorMessage="1" sqref="G31:G33 G44:G47" xr:uid="{54A221D3-A9EE-42CE-B386-6767FD88EDCC}">
      <formula1>"Yes, No"</formula1>
    </dataValidation>
    <dataValidation allowBlank="1" showInputMessage="1" showErrorMessage="1" prompt="This row contains headers for the project schedule that follows below them. _x000a_Navigate from B7 through BL7 to hear the content. The first letter of each day of the week for the date above that heading, starts in cell I7 and continues through cell BL7." sqref="C17" xr:uid="{83718720-0B4C-42D2-92F5-C45285E4EA20}"/>
    <dataValidation type="list" allowBlank="1" showInputMessage="1" showErrorMessage="1" sqref="I58:I60 I44:I47 I19:I20 I31:I33" xr:uid="{1C257473-B191-4F51-BE24-38091F4DFD48}">
      <formula1>"Yes,Partly,No"</formula1>
    </dataValidation>
    <dataValidation type="list" allowBlank="1" showInputMessage="1" showErrorMessage="1" sqref="E27:P27 E40:P40 E15:P15 E54:P54" xr:uid="{3E62FED4-FC71-4188-8779-37DFD9B81CA0}">
      <formula1>"0,1,2,3"</formula1>
    </dataValidation>
    <dataValidation allowBlank="1" showInputMessage="1" showErrorMessage="1" prompt="A strategic risk assessment is used to evaluate climate risks across your organisation or for key service / asset portfolios. This strategic ‘scan’ helps to understand the changing likelihood / consequence of a range of potential risks. " sqref="D45:F45" xr:uid="{96A31662-F87C-41BE-8007-6E399771CF6B}"/>
    <dataValidation allowBlank="1" showInputMessage="1" showErrorMessage="1" prompt="This section is to state which resources you need to complete this task. These could be financial resources, human resources or natural resources. _x000a__x000a_This will help understand what is really needed to complete this task and thus what (else) you need." sqref="L19:L20 L31:L33 L44:L47 L58:L60" xr:uid="{D19F14BF-FB4C-47C2-9ADE-5BEABD9F96A6}"/>
    <dataValidation allowBlank="1" showInputMessage="1" showErrorMessage="1" prompt="This is a section to state which sub-tasks are required to fulfil this main task._x000a__x000a_This helps break down what is needed to progress with this task overall, and helps analyse what resources are required and what score your organisation currently has." sqref="M19:M20 M31:M33 M44:M47 M58:M60" xr:uid="{FD55E938-39C5-45D9-8751-F86EE3E9938A}"/>
    <dataValidation type="list" allowBlank="1" showInputMessage="1" showErrorMessage="1" sqref="G19:H20 G58:H60" xr:uid="{F1F98B6A-3DF1-4E05-939D-A4322596AB45}">
      <formula1>"Yes,No"</formula1>
    </dataValidation>
  </dataValidations>
  <hyperlinks>
    <hyperlink ref="C5" location="Welcome!A1" display="&lt;&lt; Return Home" xr:uid="{9F883D0F-0D00-48D5-83FB-5575581EB46F}"/>
  </hyperlinks>
  <printOptions horizontalCentered="1"/>
  <pageMargins left="0.25" right="0.25" top="0.75" bottom="0.75" header="0.3" footer="0.3"/>
  <pageSetup scale="19" fitToHeight="0" orientation="portrait" r:id="rId1"/>
  <headerFooter differentFirst="1">
    <oddFoote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9" stopIfTrue="1" id="{EA268653-1A76-495C-A9B6-FD32234CA46F}">
            <xm:f>'New Instructions'!$D$14="Bi-Annually"</xm:f>
            <x14:dxf>
              <fill>
                <patternFill>
                  <bgColor theme="3" tint="0.59996337778862885"/>
                </patternFill>
              </fill>
              <border>
                <left style="thin">
                  <color auto="1"/>
                </left>
                <right/>
                <top/>
                <bottom/>
              </border>
            </x14:dxf>
          </x14:cfRule>
          <xm:sqref>O7</xm:sqref>
        </x14:conditionalFormatting>
        <x14:conditionalFormatting xmlns:xm="http://schemas.microsoft.com/office/excel/2006/main">
          <x14:cfRule type="expression" priority="47" stopIfTrue="1" id="{642F0F67-D0CF-472A-A355-21DD95E30802}">
            <xm:f>'New Instructions'!$D$14="Bi-Annually"</xm:f>
            <x14:dxf>
              <fill>
                <patternFill>
                  <bgColor theme="3" tint="0.59996337778862885"/>
                </patternFill>
              </fill>
              <border>
                <left style="thin">
                  <color auto="1"/>
                </left>
                <right/>
                <top/>
                <bottom/>
              </border>
            </x14:dxf>
          </x14:cfRule>
          <xm:sqref>O8</xm:sqref>
        </x14:conditionalFormatting>
        <x14:conditionalFormatting xmlns:xm="http://schemas.microsoft.com/office/excel/2006/main">
          <x14:cfRule type="expression" priority="31" stopIfTrue="1" id="{65A88EF6-9A8F-48A5-9682-D571FCD9ECB8}">
            <xm:f>'New Instructions'!$D$14="Annually"</xm:f>
            <x14:dxf>
              <border>
                <top/>
              </border>
            </x14:dxf>
          </x14:cfRule>
          <xm:sqref>O53</xm:sqref>
        </x14:conditionalFormatting>
        <x14:conditionalFormatting xmlns:xm="http://schemas.microsoft.com/office/excel/2006/main">
          <x14:cfRule type="expression" priority="30" stopIfTrue="1" id="{FAE28D8C-EE9A-4BE1-9D39-0A905046402D}">
            <xm:f>'New Instructions'!$D$14="Annually"</xm:f>
            <x14:dxf>
              <border>
                <top/>
                <bottom/>
                <vertical/>
                <horizontal/>
              </border>
            </x14:dxf>
          </x14:cfRule>
          <xm:sqref>O54</xm:sqref>
        </x14:conditionalFormatting>
        <x14:conditionalFormatting xmlns:xm="http://schemas.microsoft.com/office/excel/2006/main">
          <x14:cfRule type="expression" priority="23" stopIfTrue="1" id="{9F74B5DB-BFA9-436D-98E5-41814B1922C2}">
            <xm:f>'New Instructions'!$D$14="Annually"</xm:f>
            <x14:dxf>
              <border>
                <top/>
              </border>
            </x14:dxf>
          </x14:cfRule>
          <xm:sqref>O39</xm:sqref>
        </x14:conditionalFormatting>
        <x14:conditionalFormatting xmlns:xm="http://schemas.microsoft.com/office/excel/2006/main">
          <x14:cfRule type="expression" priority="22" stopIfTrue="1" id="{D53B5625-FA34-4B5B-8922-91831E1DC1C3}">
            <xm:f>'New Instructions'!$D$14="Annually"</xm:f>
            <x14:dxf>
              <border>
                <top/>
                <bottom/>
                <vertical/>
                <horizontal/>
              </border>
            </x14:dxf>
          </x14:cfRule>
          <xm:sqref>O40</xm:sqref>
        </x14:conditionalFormatting>
        <x14:conditionalFormatting xmlns:xm="http://schemas.microsoft.com/office/excel/2006/main">
          <x14:cfRule type="expression" priority="15" stopIfTrue="1" id="{C993DDB7-3018-4181-B22F-D57B98D4DDD4}">
            <xm:f>'New Instructions'!$D$14="Annually"</xm:f>
            <x14:dxf>
              <border>
                <top/>
              </border>
            </x14:dxf>
          </x14:cfRule>
          <xm:sqref>O26</xm:sqref>
        </x14:conditionalFormatting>
        <x14:conditionalFormatting xmlns:xm="http://schemas.microsoft.com/office/excel/2006/main">
          <x14:cfRule type="expression" priority="14" stopIfTrue="1" id="{0F090C1A-748A-4693-9F7B-5B25F1E2DF59}">
            <xm:f>'New Instructions'!$D$14="Annually"</xm:f>
            <x14:dxf>
              <border>
                <top/>
                <bottom/>
                <vertical/>
                <horizontal/>
              </border>
            </x14:dxf>
          </x14:cfRule>
          <xm:sqref>O27</xm:sqref>
        </x14:conditionalFormatting>
        <x14:conditionalFormatting xmlns:xm="http://schemas.microsoft.com/office/excel/2006/main">
          <x14:cfRule type="expression" priority="7" stopIfTrue="1" id="{2B3BCE3A-A49E-4036-ACB5-4CA82CBAF2EB}">
            <xm:f>'New Instructions'!$D$14="Annually"</xm:f>
            <x14:dxf>
              <border>
                <top/>
              </border>
            </x14:dxf>
          </x14:cfRule>
          <xm:sqref>O14</xm:sqref>
        </x14:conditionalFormatting>
        <x14:conditionalFormatting xmlns:xm="http://schemas.microsoft.com/office/excel/2006/main">
          <x14:cfRule type="expression" priority="6" stopIfTrue="1" id="{66A21C24-4F3A-46B2-89E9-A138DC31036F}">
            <xm:f>'New Instructions'!$D$14="Annually"</xm:f>
            <x14:dxf>
              <border>
                <top/>
                <bottom/>
                <vertical/>
                <horizontal/>
              </border>
            </x14:dxf>
          </x14:cfRule>
          <xm:sqref>O15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6B68D-53D1-4887-A3BF-33ADE6693229}">
  <sheetPr>
    <tabColor rgb="FF0070C0"/>
    <pageSetUpPr fitToPage="1"/>
  </sheetPr>
  <dimension ref="A1:AR147"/>
  <sheetViews>
    <sheetView showGridLines="0" tabSelected="1" topLeftCell="A2" zoomScale="70" zoomScaleNormal="70" workbookViewId="0">
      <selection activeCell="E56" sqref="E56:P56"/>
    </sheetView>
  </sheetViews>
  <sheetFormatPr defaultColWidth="0" defaultRowHeight="30" customHeight="1" zeroHeight="1" x14ac:dyDescent="0.5"/>
  <cols>
    <col min="1" max="1" width="2.6328125" style="1" customWidth="1"/>
    <col min="2" max="2" width="1.08984375" style="1" customWidth="1"/>
    <col min="3" max="3" width="14.08984375" style="1" customWidth="1"/>
    <col min="4" max="9" width="12.08984375" style="1" customWidth="1"/>
    <col min="10" max="10" width="23.81640625" style="1" customWidth="1"/>
    <col min="11" max="11" width="23.453125" style="1" customWidth="1"/>
    <col min="12" max="12" width="27.81640625" style="1" customWidth="1"/>
    <col min="13" max="13" width="22.453125" style="1" customWidth="1"/>
    <col min="14" max="14" width="26.81640625" style="1" customWidth="1"/>
    <col min="15" max="16" width="12.08984375" style="1" customWidth="1"/>
    <col min="17" max="17" width="5.36328125" style="1" customWidth="1"/>
    <col min="18" max="18" width="9" style="1" customWidth="1"/>
    <col min="19" max="19" width="49.81640625" style="135" customWidth="1"/>
    <col min="20" max="20" width="1" style="135" customWidth="1"/>
    <col min="21" max="21" width="49.81640625" style="135" customWidth="1"/>
    <col min="22" max="22" width="1" style="135" customWidth="1"/>
    <col min="23" max="23" width="49.81640625" style="135" customWidth="1"/>
    <col min="24" max="24" width="9.81640625" style="2" customWidth="1"/>
    <col min="25" max="25" width="1.08984375" style="2" customWidth="1"/>
    <col min="26" max="26" width="48.36328125" style="2" hidden="1" customWidth="1"/>
    <col min="27" max="27" width="22.6328125" style="2" hidden="1" customWidth="1"/>
    <col min="28" max="28" width="31" style="1" hidden="1" customWidth="1"/>
    <col min="29" max="29" width="11.81640625" style="1" hidden="1" customWidth="1"/>
    <col min="30" max="30" width="4.08984375" style="1" hidden="1" customWidth="1"/>
    <col min="31" max="31" width="2.6328125" style="1" hidden="1" customWidth="1"/>
    <col min="32" max="32" width="1.08984375" style="1" hidden="1" customWidth="1"/>
    <col min="33" max="33" width="48.36328125" style="1" hidden="1" customWidth="1"/>
    <col min="34" max="34" width="22.6328125" style="1" hidden="1" customWidth="1"/>
    <col min="35" max="35" width="31" style="1" hidden="1" customWidth="1"/>
    <col min="36" max="36" width="12" style="9" hidden="1" customWidth="1"/>
    <col min="37" max="37" width="4.08984375" style="1" hidden="1" customWidth="1"/>
    <col min="38" max="38" width="2.6328125" style="1" hidden="1" customWidth="1"/>
    <col min="39" max="39" width="1.08984375" style="1" hidden="1" customWidth="1"/>
    <col min="40" max="40" width="57.453125" style="1" hidden="1" customWidth="1"/>
    <col min="41" max="41" width="22.6328125" style="1" hidden="1" customWidth="1"/>
    <col min="42" max="42" width="31" style="1" hidden="1" customWidth="1"/>
    <col min="43" max="43" width="9.453125" style="1" hidden="1" customWidth="1"/>
    <col min="44" max="44" width="4.08984375" style="1" hidden="1" customWidth="1"/>
    <col min="45" max="16384" width="9.08984375" style="1" hidden="1"/>
  </cols>
  <sheetData>
    <row r="1" spans="1:42" ht="30" hidden="1" customHeight="1" x14ac:dyDescent="0.5">
      <c r="D1" s="1">
        <v>1</v>
      </c>
      <c r="E1" s="1">
        <v>2</v>
      </c>
      <c r="F1" s="1">
        <v>3</v>
      </c>
      <c r="G1" s="1">
        <v>4</v>
      </c>
      <c r="H1" s="1">
        <v>5</v>
      </c>
      <c r="I1" s="1">
        <v>6</v>
      </c>
      <c r="J1" s="1">
        <v>7</v>
      </c>
      <c r="K1" s="1">
        <v>8</v>
      </c>
      <c r="L1" s="1">
        <v>9</v>
      </c>
      <c r="M1" s="1">
        <v>10</v>
      </c>
      <c r="N1" s="1">
        <v>11</v>
      </c>
      <c r="O1" s="1">
        <v>12</v>
      </c>
    </row>
    <row r="2" spans="1:42" ht="30" customHeight="1" x14ac:dyDescent="0.5">
      <c r="C2" s="281" t="s">
        <v>50</v>
      </c>
      <c r="D2" s="282"/>
      <c r="E2" s="282"/>
      <c r="Z2" s="40"/>
      <c r="AD2" s="10"/>
      <c r="AE2" s="2"/>
      <c r="AG2" s="11"/>
      <c r="AK2" s="10"/>
      <c r="AL2" s="2"/>
      <c r="AN2" s="11"/>
    </row>
    <row r="3" spans="1:42" s="12" customFormat="1" ht="35.75" customHeight="1" x14ac:dyDescent="0.5">
      <c r="B3" s="283" t="s">
        <v>98</v>
      </c>
      <c r="C3" s="283"/>
      <c r="D3" s="283"/>
      <c r="E3" s="283"/>
      <c r="S3" s="136"/>
      <c r="T3" s="136"/>
      <c r="U3" s="136"/>
      <c r="V3" s="136"/>
      <c r="W3" s="136"/>
      <c r="X3" s="33"/>
      <c r="Y3" s="195"/>
      <c r="Z3" s="195"/>
      <c r="AA3" s="196"/>
      <c r="AB3" s="196"/>
      <c r="AE3" s="33"/>
      <c r="AF3" s="284"/>
      <c r="AG3" s="284"/>
      <c r="AH3" s="284"/>
      <c r="AI3" s="284"/>
      <c r="AL3" s="33"/>
      <c r="AM3" s="284"/>
      <c r="AN3" s="284"/>
      <c r="AO3" s="284"/>
      <c r="AP3" s="284"/>
    </row>
    <row r="4" spans="1:42" s="13" customFormat="1" ht="74.25" customHeight="1" x14ac:dyDescent="0.5">
      <c r="A4" s="85"/>
      <c r="B4" s="206" t="s">
        <v>97</v>
      </c>
      <c r="C4" s="206"/>
      <c r="D4" s="206"/>
      <c r="E4" s="206"/>
      <c r="F4" s="206"/>
      <c r="G4" s="206"/>
      <c r="H4" s="206"/>
      <c r="I4" s="207"/>
      <c r="J4" s="207"/>
      <c r="K4" s="86"/>
      <c r="L4" s="86"/>
      <c r="M4" s="86"/>
      <c r="N4" s="86"/>
      <c r="O4" s="86"/>
      <c r="P4" s="86"/>
      <c r="Q4" s="86"/>
      <c r="R4" s="86"/>
      <c r="S4" s="135"/>
      <c r="T4" s="135"/>
      <c r="U4" s="135"/>
      <c r="V4" s="135"/>
      <c r="W4" s="135"/>
      <c r="X4" s="102"/>
      <c r="Y4" s="103"/>
      <c r="Z4" s="103"/>
      <c r="AA4" s="197"/>
      <c r="AB4" s="197"/>
      <c r="AE4" s="102"/>
      <c r="AF4" s="285"/>
      <c r="AG4" s="285"/>
      <c r="AH4" s="285"/>
      <c r="AI4" s="285"/>
      <c r="AJ4" s="137"/>
      <c r="AL4" s="102"/>
      <c r="AM4" s="285"/>
      <c r="AN4" s="285"/>
      <c r="AO4" s="285"/>
      <c r="AP4" s="285"/>
    </row>
    <row r="5" spans="1:42" ht="44.25" customHeight="1" x14ac:dyDescent="0.5">
      <c r="B5" s="8"/>
      <c r="C5" s="88" t="s">
        <v>99</v>
      </c>
      <c r="D5" s="6"/>
      <c r="E5" s="3"/>
      <c r="Y5" s="7"/>
      <c r="Z5" s="7"/>
      <c r="AA5" s="6"/>
      <c r="AB5" s="3"/>
      <c r="AD5" s="10"/>
      <c r="AE5" s="2"/>
      <c r="AF5" s="8"/>
      <c r="AG5" s="8"/>
      <c r="AH5" s="6"/>
      <c r="AI5" s="3"/>
      <c r="AK5" s="10"/>
      <c r="AL5" s="2"/>
      <c r="AM5" s="8"/>
      <c r="AN5" s="8"/>
      <c r="AO5" s="6"/>
      <c r="AP5" s="3"/>
    </row>
    <row r="6" spans="1:42" ht="33.9" customHeight="1" x14ac:dyDescent="0.5">
      <c r="B6" s="8"/>
      <c r="C6" s="8"/>
      <c r="D6" s="6"/>
      <c r="E6" s="3"/>
      <c r="S6" s="1"/>
      <c r="T6" s="1"/>
      <c r="U6" s="1"/>
      <c r="V6" s="1"/>
      <c r="W6" s="1"/>
      <c r="Y6" s="7"/>
      <c r="Z6" s="7"/>
      <c r="AA6" s="6"/>
      <c r="AB6" s="3"/>
      <c r="AD6" s="10"/>
      <c r="AE6" s="2"/>
      <c r="AF6" s="8"/>
      <c r="AG6" s="8"/>
      <c r="AH6" s="6"/>
      <c r="AI6" s="3"/>
      <c r="AK6" s="10"/>
      <c r="AL6" s="2"/>
      <c r="AM6" s="8"/>
      <c r="AN6" s="8"/>
      <c r="AO6" s="6"/>
      <c r="AP6" s="3"/>
    </row>
    <row r="7" spans="1:42" ht="33.9" customHeight="1" x14ac:dyDescent="0.5">
      <c r="B7" s="8"/>
      <c r="C7" s="279" t="str">
        <f>'New Instructions'!D14</f>
        <v>Annually</v>
      </c>
      <c r="D7" s="280"/>
      <c r="E7" s="240">
        <f>INDEX(Lookups!$C$3:$E$14,MATCH('Planning + Implementation'!D$1,Lookups!$B$3:$B$14,0),MATCH($C$7,Lookups!$C$2:$E$2,0))</f>
        <v>2020</v>
      </c>
      <c r="F7" s="240">
        <f>INDEX(Lookups!$C$3:$E$14,MATCH('Planning + Implementation'!E$1,Lookups!$B$3:$B$14,0),MATCH($C$7,Lookups!$C$2:$E$2,0))</f>
        <v>2021</v>
      </c>
      <c r="G7" s="240">
        <f>INDEX(Lookups!$C$3:$E$14,MATCH('Planning + Implementation'!F$1,Lookups!$B$3:$B$14,0),MATCH($C$7,Lookups!$C$2:$E$2,0))</f>
        <v>2022</v>
      </c>
      <c r="H7" s="240">
        <f>INDEX(Lookups!$C$3:$E$14,MATCH('Planning + Implementation'!G$1,Lookups!$B$3:$B$14,0),MATCH($C$7,Lookups!$C$2:$E$2,0))</f>
        <v>2023</v>
      </c>
      <c r="I7" s="240" t="str">
        <f>INDEX(Lookups!$C$3:$E$14,MATCH('Planning + Implementation'!H$1,Lookups!$B$3:$B$14,0),MATCH($C$7,Lookups!$C$2:$E$2,0))</f>
        <v/>
      </c>
      <c r="J7" s="240" t="str">
        <f>INDEX(Lookups!$C$3:$E$14,MATCH('Planning + Implementation'!I$1,Lookups!$B$3:$B$14,0),MATCH($C$7,Lookups!$C$2:$E$2,0))</f>
        <v/>
      </c>
      <c r="K7" s="240" t="str">
        <f>INDEX(Lookups!$C$3:$E$14,MATCH('Planning + Implementation'!J$1,Lookups!$B$3:$B$14,0),MATCH($C$7,Lookups!$C$2:$E$2,0))</f>
        <v/>
      </c>
      <c r="L7" s="240" t="str">
        <f>INDEX(Lookups!$C$3:$E$14,MATCH('Planning + Implementation'!K$1,Lookups!$B$3:$B$14,0),MATCH($C$7,Lookups!$C$2:$E$2,0))</f>
        <v/>
      </c>
      <c r="M7" s="240" t="str">
        <f>INDEX(Lookups!$C$3:$E$14,MATCH('Planning + Implementation'!L$1,Lookups!$B$3:$B$14,0),MATCH($C$7,Lookups!$C$2:$E$2,0))</f>
        <v/>
      </c>
      <c r="N7" s="240" t="str">
        <f>INDEX(Lookups!$C$3:$E$14,MATCH('Planning + Implementation'!M$1,Lookups!$B$3:$B$14,0),MATCH($C$7,Lookups!$C$2:$E$2,0))</f>
        <v/>
      </c>
      <c r="O7" s="240" t="str">
        <f>INDEX(Lookups!$C$3:$E$14,MATCH('Planning + Implementation'!N$1,Lookups!$B$3:$B$14,0),MATCH($C$7,Lookups!$C$2:$E$2,0))</f>
        <v/>
      </c>
      <c r="P7" s="240" t="str">
        <f>INDEX(Lookups!$C$3:$E$14,MATCH('Planning + Implementation'!O$1,Lookups!$B$3:$B$14,0),MATCH($C$7,Lookups!$C$2:$E$2,0))</f>
        <v/>
      </c>
      <c r="S7" s="1"/>
      <c r="T7" s="1"/>
      <c r="U7" s="1"/>
      <c r="V7" s="1"/>
      <c r="W7" s="1"/>
      <c r="Y7" s="7"/>
      <c r="Z7" s="7"/>
      <c r="AA7" s="6"/>
      <c r="AB7" s="3"/>
      <c r="AD7" s="10"/>
      <c r="AE7" s="2"/>
      <c r="AF7" s="8"/>
      <c r="AG7" s="8"/>
      <c r="AH7" s="6"/>
      <c r="AI7" s="3"/>
      <c r="AK7" s="10"/>
      <c r="AL7" s="2"/>
      <c r="AM7" s="8"/>
      <c r="AN7" s="8"/>
      <c r="AO7" s="6"/>
      <c r="AP7" s="3"/>
    </row>
    <row r="8" spans="1:42" ht="33.9" customHeight="1" x14ac:dyDescent="0.5">
      <c r="B8" s="8"/>
      <c r="C8" s="279" t="s">
        <v>112</v>
      </c>
      <c r="D8" s="280"/>
      <c r="E8" s="243" t="str">
        <f>IF((E15+E28+E42+E56)/3=0,"",(E15+E28+E42+E56)/3)</f>
        <v/>
      </c>
      <c r="F8" s="243" t="str">
        <f t="shared" ref="F8:P8" si="0">IF((F15+F28+F42+F56)/3=0,"",(F15+F28+F42+F56)/3)</f>
        <v/>
      </c>
      <c r="G8" s="243" t="str">
        <f t="shared" si="0"/>
        <v/>
      </c>
      <c r="H8" s="243" t="str">
        <f t="shared" si="0"/>
        <v/>
      </c>
      <c r="I8" s="244" t="str">
        <f t="shared" si="0"/>
        <v/>
      </c>
      <c r="J8" s="244" t="str">
        <f t="shared" si="0"/>
        <v/>
      </c>
      <c r="K8" s="244" t="str">
        <f t="shared" si="0"/>
        <v/>
      </c>
      <c r="L8" s="244" t="str">
        <f t="shared" si="0"/>
        <v/>
      </c>
      <c r="M8" s="244" t="str">
        <f t="shared" si="0"/>
        <v/>
      </c>
      <c r="N8" s="244" t="str">
        <f t="shared" si="0"/>
        <v/>
      </c>
      <c r="O8" s="244" t="str">
        <f t="shared" si="0"/>
        <v/>
      </c>
      <c r="P8" s="244" t="str">
        <f t="shared" si="0"/>
        <v/>
      </c>
      <c r="S8" s="1"/>
      <c r="T8" s="1"/>
      <c r="U8" s="1"/>
      <c r="V8" s="1"/>
      <c r="W8" s="1"/>
      <c r="Y8" s="7"/>
      <c r="Z8" s="7"/>
      <c r="AA8" s="6"/>
      <c r="AB8" s="3"/>
      <c r="AD8" s="10"/>
      <c r="AE8" s="2"/>
      <c r="AF8" s="8"/>
      <c r="AG8" s="8"/>
      <c r="AH8" s="6"/>
      <c r="AI8" s="3"/>
      <c r="AK8" s="10"/>
      <c r="AL8" s="2"/>
      <c r="AM8" s="8"/>
      <c r="AN8" s="8"/>
      <c r="AO8" s="6"/>
      <c r="AP8" s="3"/>
    </row>
    <row r="9" spans="1:42" ht="33.9" customHeight="1" thickBot="1" x14ac:dyDescent="0.55000000000000004">
      <c r="B9" s="8"/>
      <c r="C9" s="8"/>
      <c r="D9" s="6"/>
      <c r="E9" s="3"/>
      <c r="T9" s="148"/>
      <c r="V9" s="148"/>
      <c r="Y9" s="7"/>
      <c r="Z9" s="7"/>
      <c r="AA9" s="6"/>
      <c r="AB9" s="3"/>
      <c r="AD9" s="10"/>
      <c r="AE9" s="2"/>
      <c r="AF9" s="8"/>
      <c r="AG9" s="8"/>
      <c r="AH9" s="6"/>
      <c r="AI9" s="3"/>
      <c r="AK9" s="10"/>
      <c r="AL9" s="2"/>
      <c r="AM9" s="8"/>
      <c r="AN9" s="8"/>
      <c r="AO9" s="6"/>
      <c r="AP9" s="3"/>
    </row>
    <row r="10" spans="1:42" ht="49.25" customHeight="1" thickTop="1" thickBot="1" x14ac:dyDescent="0.55000000000000004">
      <c r="B10" s="163"/>
      <c r="C10" s="164" t="s">
        <v>126</v>
      </c>
      <c r="D10" s="164"/>
      <c r="E10" s="164"/>
      <c r="F10" s="165"/>
      <c r="G10" s="165"/>
      <c r="H10" s="165"/>
      <c r="I10" s="165"/>
      <c r="J10" s="165"/>
      <c r="K10" s="165"/>
      <c r="L10" s="165"/>
      <c r="M10" s="165"/>
      <c r="N10" s="165"/>
      <c r="O10" s="165"/>
      <c r="P10" s="165"/>
      <c r="Q10" s="166"/>
      <c r="S10" s="295" t="s">
        <v>284</v>
      </c>
      <c r="T10" s="257"/>
      <c r="U10" s="257"/>
      <c r="V10" s="257"/>
      <c r="W10" s="258"/>
      <c r="Y10" s="96"/>
      <c r="Z10" s="96"/>
      <c r="AD10" s="10"/>
      <c r="AE10" s="2"/>
      <c r="AJ10" s="1"/>
      <c r="AK10" s="10"/>
      <c r="AL10" s="2"/>
    </row>
    <row r="11" spans="1:42" ht="66.75" customHeight="1" thickTop="1" x14ac:dyDescent="0.5">
      <c r="B11" s="187"/>
      <c r="C11" s="286" t="s">
        <v>53</v>
      </c>
      <c r="D11" s="286"/>
      <c r="E11" s="286"/>
      <c r="F11" s="286"/>
      <c r="G11" s="286"/>
      <c r="H11" s="286" t="s">
        <v>4</v>
      </c>
      <c r="I11" s="286"/>
      <c r="J11" s="286"/>
      <c r="K11" s="286"/>
      <c r="L11" s="286"/>
      <c r="M11" s="194"/>
      <c r="N11" s="194"/>
      <c r="O11" s="194"/>
      <c r="P11" s="194"/>
      <c r="Q11" s="167"/>
      <c r="R11" s="100"/>
      <c r="S11" s="296"/>
      <c r="T11" s="297"/>
      <c r="U11" s="297"/>
      <c r="V11" s="297"/>
      <c r="W11" s="298"/>
      <c r="Y11" s="95"/>
      <c r="Z11" s="95"/>
      <c r="AD11" s="10"/>
      <c r="AE11" s="2"/>
      <c r="AJ11" s="1"/>
      <c r="AK11" s="10"/>
      <c r="AL11" s="2"/>
    </row>
    <row r="12" spans="1:42" ht="96.5" customHeight="1" x14ac:dyDescent="0.5">
      <c r="B12" s="188"/>
      <c r="C12" s="287" t="s">
        <v>64</v>
      </c>
      <c r="D12" s="287"/>
      <c r="E12" s="287"/>
      <c r="F12" s="287"/>
      <c r="G12" s="287"/>
      <c r="H12" s="287" t="s">
        <v>149</v>
      </c>
      <c r="I12" s="287"/>
      <c r="J12" s="287"/>
      <c r="K12" s="287"/>
      <c r="L12" s="287"/>
      <c r="M12" s="192"/>
      <c r="N12" s="192"/>
      <c r="O12" s="192"/>
      <c r="P12" s="192"/>
      <c r="Q12" s="168"/>
      <c r="R12" s="101"/>
      <c r="S12" s="296"/>
      <c r="T12" s="297"/>
      <c r="U12" s="297"/>
      <c r="V12" s="297"/>
      <c r="W12" s="298"/>
      <c r="Y12" s="95"/>
      <c r="Z12" s="95"/>
      <c r="AD12" s="10"/>
      <c r="AE12" s="2"/>
      <c r="AJ12" s="1"/>
      <c r="AK12" s="10"/>
      <c r="AL12" s="2"/>
    </row>
    <row r="13" spans="1:42" ht="80" customHeight="1" x14ac:dyDescent="0.5">
      <c r="B13" s="188"/>
      <c r="C13" s="287"/>
      <c r="D13" s="287"/>
      <c r="E13" s="287"/>
      <c r="F13" s="287"/>
      <c r="G13" s="287"/>
      <c r="H13" s="287"/>
      <c r="I13" s="287"/>
      <c r="J13" s="287"/>
      <c r="K13" s="287"/>
      <c r="L13" s="287"/>
      <c r="M13" s="193"/>
      <c r="N13" s="193"/>
      <c r="O13" s="193"/>
      <c r="P13" s="193"/>
      <c r="Q13" s="169"/>
      <c r="R13" s="87"/>
      <c r="S13" s="296"/>
      <c r="T13" s="297"/>
      <c r="U13" s="297"/>
      <c r="V13" s="297"/>
      <c r="W13" s="298"/>
      <c r="Y13" s="95"/>
      <c r="Z13" s="95"/>
      <c r="AD13" s="10"/>
      <c r="AE13" s="2"/>
      <c r="AJ13" s="1"/>
      <c r="AK13" s="10"/>
      <c r="AL13" s="2"/>
    </row>
    <row r="14" spans="1:42" ht="30.5" customHeight="1" x14ac:dyDescent="0.5">
      <c r="B14" s="188"/>
      <c r="C14" s="279" t="str">
        <f>'New Instructions'!D14</f>
        <v>Annually</v>
      </c>
      <c r="D14" s="280"/>
      <c r="E14" s="240">
        <f>INDEX(Lookups!$C$3:$E$14,MATCH('Planning + Implementation'!D$1,Lookups!$B$3:$B$14,0),MATCH($C$7,Lookups!$C$2:$E$2,0))</f>
        <v>2020</v>
      </c>
      <c r="F14" s="240">
        <f>INDEX(Lookups!$C$3:$E$14,MATCH('Planning + Implementation'!E$1,Lookups!$B$3:$B$14,0),MATCH($C$7,Lookups!$C$2:$E$2,0))</f>
        <v>2021</v>
      </c>
      <c r="G14" s="240">
        <f>INDEX(Lookups!$C$3:$E$14,MATCH('Planning + Implementation'!F$1,Lookups!$B$3:$B$14,0),MATCH($C$7,Lookups!$C$2:$E$2,0))</f>
        <v>2022</v>
      </c>
      <c r="H14" s="240">
        <f>INDEX(Lookups!$C$3:$E$14,MATCH('Planning + Implementation'!G$1,Lookups!$B$3:$B$14,0),MATCH($C$7,Lookups!$C$2:$E$2,0))</f>
        <v>2023</v>
      </c>
      <c r="I14" s="240" t="str">
        <f>INDEX(Lookups!$C$3:$E$14,MATCH('Planning + Implementation'!H$1,Lookups!$B$3:$B$14,0),MATCH($C$7,Lookups!$C$2:$E$2,0))</f>
        <v/>
      </c>
      <c r="J14" s="240" t="str">
        <f>INDEX(Lookups!$C$3:$E$14,MATCH('Planning + Implementation'!I$1,Lookups!$B$3:$B$14,0),MATCH($C$7,Lookups!$C$2:$E$2,0))</f>
        <v/>
      </c>
      <c r="K14" s="240" t="str">
        <f>INDEX(Lookups!$C$3:$E$14,MATCH('Planning + Implementation'!J$1,Lookups!$B$3:$B$14,0),MATCH($C$7,Lookups!$C$2:$E$2,0))</f>
        <v/>
      </c>
      <c r="L14" s="240" t="str">
        <f>INDEX(Lookups!$C$3:$E$14,MATCH('Planning + Implementation'!K$1,Lookups!$B$3:$B$14,0),MATCH($C$7,Lookups!$C$2:$E$2,0))</f>
        <v/>
      </c>
      <c r="M14" s="240" t="str">
        <f>INDEX(Lookups!$C$3:$E$14,MATCH('Planning + Implementation'!L$1,Lookups!$B$3:$B$14,0),MATCH($C$7,Lookups!$C$2:$E$2,0))</f>
        <v/>
      </c>
      <c r="N14" s="240" t="str">
        <f>INDEX(Lookups!$C$3:$E$14,MATCH('Planning + Implementation'!M$1,Lookups!$B$3:$B$14,0),MATCH($C$7,Lookups!$C$2:$E$2,0))</f>
        <v/>
      </c>
      <c r="O14" s="240" t="str">
        <f>INDEX(Lookups!$C$3:$E$14,MATCH('Planning + Implementation'!N$1,Lookups!$B$3:$B$14,0),MATCH($C$7,Lookups!$C$2:$E$2,0))</f>
        <v/>
      </c>
      <c r="P14" s="240" t="str">
        <f>INDEX(Lookups!$C$3:$E$14,MATCH('Planning + Implementation'!O$1,Lookups!$B$3:$B$14,0),MATCH($C$7,Lookups!$C$2:$E$2,0))</f>
        <v/>
      </c>
      <c r="Q14" s="169"/>
      <c r="R14" s="87"/>
      <c r="S14" s="296"/>
      <c r="T14" s="297"/>
      <c r="U14" s="297"/>
      <c r="V14" s="297"/>
      <c r="W14" s="298"/>
      <c r="Y14" s="95"/>
      <c r="Z14" s="95"/>
      <c r="AD14" s="10"/>
      <c r="AE14" s="2"/>
      <c r="AJ14" s="1"/>
      <c r="AK14" s="10"/>
      <c r="AL14" s="2"/>
    </row>
    <row r="15" spans="1:42" ht="30.5" customHeight="1" x14ac:dyDescent="0.5">
      <c r="B15" s="188"/>
      <c r="C15" s="279" t="s">
        <v>112</v>
      </c>
      <c r="D15" s="280"/>
      <c r="E15" s="150"/>
      <c r="F15" s="150"/>
      <c r="G15" s="150"/>
      <c r="H15" s="150"/>
      <c r="I15" s="149"/>
      <c r="J15" s="149"/>
      <c r="K15" s="149"/>
      <c r="L15" s="149"/>
      <c r="M15" s="149"/>
      <c r="N15" s="149"/>
      <c r="O15" s="149"/>
      <c r="P15" s="149"/>
      <c r="Q15" s="169"/>
      <c r="R15" s="87"/>
      <c r="S15" s="296"/>
      <c r="T15" s="297"/>
      <c r="U15" s="297"/>
      <c r="V15" s="297"/>
      <c r="W15" s="298"/>
      <c r="Y15" s="95"/>
      <c r="Z15" s="95"/>
      <c r="AD15" s="10"/>
      <c r="AE15" s="2"/>
      <c r="AJ15" s="1"/>
      <c r="AK15" s="10"/>
      <c r="AL15" s="2"/>
    </row>
    <row r="16" spans="1:42" ht="10.25" customHeight="1" thickBot="1" x14ac:dyDescent="0.55000000000000004">
      <c r="B16" s="170"/>
      <c r="C16" s="171"/>
      <c r="D16" s="172"/>
      <c r="E16" s="173"/>
      <c r="F16" s="173"/>
      <c r="G16" s="173"/>
      <c r="H16" s="173"/>
      <c r="I16" s="173"/>
      <c r="J16" s="173"/>
      <c r="K16" s="173"/>
      <c r="L16" s="173"/>
      <c r="M16" s="173"/>
      <c r="N16" s="173"/>
      <c r="O16" s="173"/>
      <c r="P16" s="173"/>
      <c r="Q16" s="174"/>
      <c r="R16" s="87"/>
      <c r="S16" s="299"/>
      <c r="T16" s="300"/>
      <c r="U16" s="300"/>
      <c r="V16" s="300"/>
      <c r="W16" s="301"/>
      <c r="Y16" s="95"/>
      <c r="Z16" s="95"/>
      <c r="AD16" s="10"/>
      <c r="AE16" s="2"/>
      <c r="AJ16" s="1"/>
      <c r="AK16" s="10"/>
      <c r="AL16" s="2"/>
    </row>
    <row r="17" spans="1:38" ht="17.75" customHeight="1" thickTop="1" thickBot="1" x14ac:dyDescent="0.55000000000000004">
      <c r="AE17" s="2"/>
      <c r="AJ17" s="1"/>
      <c r="AL17" s="2"/>
    </row>
    <row r="18" spans="1:38" ht="42.75" customHeight="1" thickTop="1" thickBot="1" x14ac:dyDescent="0.55000000000000004">
      <c r="A18" s="4"/>
      <c r="B18" s="175"/>
      <c r="C18" s="200" t="s">
        <v>122</v>
      </c>
      <c r="D18" s="288" t="s">
        <v>91</v>
      </c>
      <c r="E18" s="288"/>
      <c r="F18" s="288"/>
      <c r="G18" s="288" t="s">
        <v>116</v>
      </c>
      <c r="H18" s="288"/>
      <c r="I18" s="288" t="s">
        <v>115</v>
      </c>
      <c r="J18" s="288"/>
      <c r="K18" s="177" t="s">
        <v>276</v>
      </c>
      <c r="L18" s="177" t="s">
        <v>277</v>
      </c>
      <c r="M18" s="177" t="s">
        <v>278</v>
      </c>
      <c r="N18" s="177" t="s">
        <v>279</v>
      </c>
      <c r="O18" s="177"/>
      <c r="P18" s="177"/>
      <c r="Q18" s="178"/>
      <c r="R18" s="94"/>
      <c r="S18" s="162" t="s">
        <v>240</v>
      </c>
      <c r="T18" s="148"/>
      <c r="U18" s="162" t="s">
        <v>241</v>
      </c>
      <c r="V18" s="148"/>
      <c r="W18" s="162" t="s">
        <v>118</v>
      </c>
      <c r="Y18" s="96"/>
      <c r="Z18" s="96"/>
      <c r="AA18" s="1"/>
      <c r="AD18" s="10"/>
      <c r="AE18" s="34"/>
      <c r="AJ18" s="1"/>
      <c r="AK18" s="10"/>
      <c r="AL18" s="34"/>
    </row>
    <row r="19" spans="1:38" ht="35.4" customHeight="1" thickTop="1" thickBot="1" x14ac:dyDescent="0.55000000000000004">
      <c r="A19" s="5"/>
      <c r="B19" s="182"/>
      <c r="C19" s="251" t="s">
        <v>176</v>
      </c>
      <c r="D19" s="289" t="s">
        <v>173</v>
      </c>
      <c r="E19" s="289"/>
      <c r="F19" s="289"/>
      <c r="G19" s="289" t="s">
        <v>270</v>
      </c>
      <c r="H19" s="289"/>
      <c r="I19" s="290"/>
      <c r="J19" s="290"/>
      <c r="K19" s="229" t="s">
        <v>117</v>
      </c>
      <c r="L19" s="229"/>
      <c r="M19" s="229"/>
      <c r="N19" s="229"/>
      <c r="O19" s="198"/>
      <c r="P19" s="198"/>
      <c r="Q19" s="189"/>
      <c r="R19" s="93"/>
      <c r="S19" s="231"/>
      <c r="T19" s="148"/>
      <c r="U19" s="231"/>
      <c r="V19" s="148"/>
      <c r="W19" s="231"/>
      <c r="Y19" s="95"/>
      <c r="Z19" s="95"/>
      <c r="AA19" s="1"/>
      <c r="AD19" s="10"/>
      <c r="AE19" s="2"/>
      <c r="AJ19" s="1"/>
      <c r="AK19" s="10"/>
      <c r="AL19" s="2"/>
    </row>
    <row r="20" spans="1:38" ht="35.4" customHeight="1" thickTop="1" thickBot="1" x14ac:dyDescent="0.55000000000000004">
      <c r="A20" s="5"/>
      <c r="B20" s="182"/>
      <c r="C20" s="251" t="s">
        <v>175</v>
      </c>
      <c r="D20" s="289" t="s">
        <v>174</v>
      </c>
      <c r="E20" s="289"/>
      <c r="F20" s="289"/>
      <c r="G20" s="289" t="s">
        <v>270</v>
      </c>
      <c r="H20" s="289"/>
      <c r="I20" s="290"/>
      <c r="J20" s="290"/>
      <c r="K20" s="229" t="s">
        <v>117</v>
      </c>
      <c r="L20" s="229"/>
      <c r="M20" s="229"/>
      <c r="N20" s="229"/>
      <c r="O20" s="198"/>
      <c r="P20" s="198"/>
      <c r="Q20" s="189"/>
      <c r="R20" s="93"/>
      <c r="S20" s="231"/>
      <c r="T20" s="148"/>
      <c r="U20" s="231"/>
      <c r="V20" s="148"/>
      <c r="W20" s="231"/>
      <c r="Y20" s="95"/>
      <c r="Z20" s="95"/>
      <c r="AA20" s="1"/>
      <c r="AD20" s="10"/>
      <c r="AE20" s="2"/>
      <c r="AJ20" s="1"/>
      <c r="AK20" s="10"/>
      <c r="AL20" s="2"/>
    </row>
    <row r="21" spans="1:38" ht="35.4" customHeight="1" thickTop="1" thickBot="1" x14ac:dyDescent="0.55000000000000004">
      <c r="A21" s="5"/>
      <c r="B21" s="183"/>
      <c r="C21" s="250" t="s">
        <v>177</v>
      </c>
      <c r="D21" s="291" t="s">
        <v>178</v>
      </c>
      <c r="E21" s="291"/>
      <c r="F21" s="291"/>
      <c r="G21" s="291" t="s">
        <v>270</v>
      </c>
      <c r="H21" s="291"/>
      <c r="I21" s="292"/>
      <c r="J21" s="292"/>
      <c r="K21" s="230" t="s">
        <v>117</v>
      </c>
      <c r="L21" s="230"/>
      <c r="M21" s="230"/>
      <c r="N21" s="230"/>
      <c r="O21" s="199"/>
      <c r="P21" s="199"/>
      <c r="Q21" s="190"/>
      <c r="R21" s="93"/>
      <c r="S21" s="232"/>
      <c r="T21" s="148"/>
      <c r="U21" s="232"/>
      <c r="V21" s="148"/>
      <c r="W21" s="232"/>
      <c r="Y21" s="95"/>
      <c r="Z21" s="95"/>
      <c r="AA21" s="1"/>
      <c r="AD21" s="10"/>
      <c r="AE21" s="2"/>
      <c r="AJ21" s="1"/>
      <c r="AK21" s="10"/>
      <c r="AL21" s="2"/>
    </row>
    <row r="22" spans="1:38" ht="27" customHeight="1" thickTop="1" thickBot="1" x14ac:dyDescent="0.55000000000000004">
      <c r="A22" s="2"/>
      <c r="B22" s="2"/>
      <c r="C22" s="2"/>
      <c r="D22" s="2"/>
      <c r="E22" s="2"/>
      <c r="F22" s="2"/>
      <c r="G22" s="2"/>
      <c r="H22" s="2"/>
      <c r="I22" s="2"/>
      <c r="J22" s="2"/>
      <c r="K22" s="2"/>
      <c r="L22" s="2"/>
      <c r="M22" s="2"/>
      <c r="N22" s="2"/>
      <c r="O22" s="2"/>
      <c r="P22" s="2"/>
      <c r="Q22" s="2"/>
      <c r="R22" s="2"/>
      <c r="S22" s="2"/>
      <c r="T22" s="2"/>
      <c r="U22" s="2"/>
      <c r="V22" s="2"/>
      <c r="W22" s="2"/>
      <c r="Y22" s="95"/>
      <c r="Z22" s="95"/>
      <c r="AA22" s="1"/>
      <c r="AD22" s="10"/>
      <c r="AE22" s="2"/>
      <c r="AJ22" s="1"/>
      <c r="AK22" s="10"/>
      <c r="AL22" s="2"/>
    </row>
    <row r="23" spans="1:38" ht="49.25" customHeight="1" thickTop="1" thickBot="1" x14ac:dyDescent="0.55000000000000004">
      <c r="B23" s="163"/>
      <c r="C23" s="164"/>
      <c r="D23" s="164" t="s">
        <v>123</v>
      </c>
      <c r="E23" s="164"/>
      <c r="F23" s="165"/>
      <c r="G23" s="165"/>
      <c r="H23" s="165"/>
      <c r="I23" s="165"/>
      <c r="J23" s="165"/>
      <c r="K23" s="165"/>
      <c r="L23" s="165"/>
      <c r="M23" s="165"/>
      <c r="N23" s="165"/>
      <c r="O23" s="165"/>
      <c r="P23" s="165"/>
      <c r="Q23" s="166"/>
      <c r="S23" s="295" t="s">
        <v>280</v>
      </c>
      <c r="T23" s="257"/>
      <c r="U23" s="257"/>
      <c r="V23" s="257"/>
      <c r="W23" s="258"/>
      <c r="Y23" s="96"/>
      <c r="Z23" s="96"/>
      <c r="AD23" s="10"/>
      <c r="AE23" s="2"/>
      <c r="AJ23" s="1"/>
      <c r="AK23" s="10"/>
      <c r="AL23" s="2"/>
    </row>
    <row r="24" spans="1:38" ht="66.75" customHeight="1" thickTop="1" x14ac:dyDescent="0.5">
      <c r="B24" s="187"/>
      <c r="C24" s="286" t="s">
        <v>53</v>
      </c>
      <c r="D24" s="286"/>
      <c r="E24" s="286"/>
      <c r="F24" s="286"/>
      <c r="G24" s="286"/>
      <c r="H24" s="286" t="s">
        <v>4</v>
      </c>
      <c r="I24" s="286"/>
      <c r="J24" s="286"/>
      <c r="K24" s="286"/>
      <c r="L24" s="286"/>
      <c r="M24" s="194"/>
      <c r="N24" s="194"/>
      <c r="O24" s="194"/>
      <c r="P24" s="194"/>
      <c r="Q24" s="167"/>
      <c r="R24" s="100"/>
      <c r="S24" s="296"/>
      <c r="T24" s="297"/>
      <c r="U24" s="297"/>
      <c r="V24" s="297"/>
      <c r="W24" s="298"/>
      <c r="Y24" s="95"/>
      <c r="Z24" s="95"/>
      <c r="AD24" s="10"/>
      <c r="AE24" s="2"/>
      <c r="AJ24" s="1"/>
      <c r="AK24" s="10"/>
      <c r="AL24" s="2"/>
    </row>
    <row r="25" spans="1:38" ht="80" customHeight="1" x14ac:dyDescent="0.5">
      <c r="B25" s="188"/>
      <c r="C25" s="287" t="s">
        <v>65</v>
      </c>
      <c r="D25" s="287"/>
      <c r="E25" s="287"/>
      <c r="F25" s="287"/>
      <c r="G25" s="287"/>
      <c r="H25" s="287" t="s">
        <v>149</v>
      </c>
      <c r="I25" s="287"/>
      <c r="J25" s="287"/>
      <c r="K25" s="287"/>
      <c r="L25" s="287"/>
      <c r="M25" s="192"/>
      <c r="N25" s="192"/>
      <c r="O25" s="192"/>
      <c r="P25" s="192"/>
      <c r="Q25" s="168"/>
      <c r="R25" s="101"/>
      <c r="S25" s="296"/>
      <c r="T25" s="297"/>
      <c r="U25" s="297"/>
      <c r="V25" s="297"/>
      <c r="W25" s="298"/>
      <c r="Y25" s="95"/>
      <c r="Z25" s="95"/>
      <c r="AD25" s="10"/>
      <c r="AE25" s="2"/>
      <c r="AJ25" s="1"/>
      <c r="AK25" s="10"/>
      <c r="AL25" s="2"/>
    </row>
    <row r="26" spans="1:38" ht="89.75" customHeight="1" x14ac:dyDescent="0.5">
      <c r="B26" s="188"/>
      <c r="C26" s="287"/>
      <c r="D26" s="287"/>
      <c r="E26" s="287"/>
      <c r="F26" s="287"/>
      <c r="G26" s="287"/>
      <c r="H26" s="287"/>
      <c r="I26" s="287"/>
      <c r="J26" s="287"/>
      <c r="K26" s="287"/>
      <c r="L26" s="287"/>
      <c r="M26" s="193"/>
      <c r="N26" s="193"/>
      <c r="O26" s="193"/>
      <c r="P26" s="193"/>
      <c r="Q26" s="169"/>
      <c r="R26" s="87"/>
      <c r="S26" s="296"/>
      <c r="T26" s="297"/>
      <c r="U26" s="297"/>
      <c r="V26" s="297"/>
      <c r="W26" s="298"/>
      <c r="Y26" s="95"/>
      <c r="Z26" s="95"/>
      <c r="AD26" s="10"/>
      <c r="AE26" s="2"/>
      <c r="AJ26" s="1"/>
      <c r="AK26" s="10"/>
      <c r="AL26" s="2"/>
    </row>
    <row r="27" spans="1:38" ht="32.75" customHeight="1" x14ac:dyDescent="0.5">
      <c r="B27" s="188"/>
      <c r="C27" s="279" t="str">
        <f>'New Instructions'!D14</f>
        <v>Annually</v>
      </c>
      <c r="D27" s="280"/>
      <c r="E27" s="240">
        <f>INDEX(Lookups!$C$3:$E$14,MATCH('Planning + Implementation'!D$1,Lookups!$B$3:$B$14,0),MATCH($C$7,Lookups!$C$2:$E$2,0))</f>
        <v>2020</v>
      </c>
      <c r="F27" s="240">
        <f>INDEX(Lookups!$C$3:$E$14,MATCH('Planning + Implementation'!E$1,Lookups!$B$3:$B$14,0),MATCH($C$7,Lookups!$C$2:$E$2,0))</f>
        <v>2021</v>
      </c>
      <c r="G27" s="240">
        <f>INDEX(Lookups!$C$3:$E$14,MATCH('Planning + Implementation'!F$1,Lookups!$B$3:$B$14,0),MATCH($C$7,Lookups!$C$2:$E$2,0))</f>
        <v>2022</v>
      </c>
      <c r="H27" s="240">
        <f>INDEX(Lookups!$C$3:$E$14,MATCH('Planning + Implementation'!G$1,Lookups!$B$3:$B$14,0),MATCH($C$7,Lookups!$C$2:$E$2,0))</f>
        <v>2023</v>
      </c>
      <c r="I27" s="240" t="str">
        <f>INDEX(Lookups!$C$3:$E$14,MATCH('Planning + Implementation'!H$1,Lookups!$B$3:$B$14,0),MATCH($C$7,Lookups!$C$2:$E$2,0))</f>
        <v/>
      </c>
      <c r="J27" s="240" t="str">
        <f>INDEX(Lookups!$C$3:$E$14,MATCH('Planning + Implementation'!I$1,Lookups!$B$3:$B$14,0),MATCH($C$7,Lookups!$C$2:$E$2,0))</f>
        <v/>
      </c>
      <c r="K27" s="240" t="str">
        <f>INDEX(Lookups!$C$3:$E$14,MATCH('Planning + Implementation'!J$1,Lookups!$B$3:$B$14,0),MATCH($C$7,Lookups!$C$2:$E$2,0))</f>
        <v/>
      </c>
      <c r="L27" s="240" t="str">
        <f>INDEX(Lookups!$C$3:$E$14,MATCH('Planning + Implementation'!K$1,Lookups!$B$3:$B$14,0),MATCH($C$7,Lookups!$C$2:$E$2,0))</f>
        <v/>
      </c>
      <c r="M27" s="240" t="str">
        <f>INDEX(Lookups!$C$3:$E$14,MATCH('Planning + Implementation'!L$1,Lookups!$B$3:$B$14,0),MATCH($C$7,Lookups!$C$2:$E$2,0))</f>
        <v/>
      </c>
      <c r="N27" s="240" t="str">
        <f>INDEX(Lookups!$C$3:$E$14,MATCH('Planning + Implementation'!M$1,Lookups!$B$3:$B$14,0),MATCH($C$7,Lookups!$C$2:$E$2,0))</f>
        <v/>
      </c>
      <c r="O27" s="240" t="str">
        <f>INDEX(Lookups!$C$3:$E$14,MATCH('Planning + Implementation'!N$1,Lookups!$B$3:$B$14,0),MATCH($C$7,Lookups!$C$2:$E$2,0))</f>
        <v/>
      </c>
      <c r="P27" s="240" t="str">
        <f>INDEX(Lookups!$C$3:$E$14,MATCH('Planning + Implementation'!O$1,Lookups!$B$3:$B$14,0),MATCH($C$7,Lookups!$C$2:$E$2,0))</f>
        <v/>
      </c>
      <c r="Q27" s="169"/>
      <c r="R27" s="87"/>
      <c r="S27" s="296"/>
      <c r="T27" s="297"/>
      <c r="U27" s="297"/>
      <c r="V27" s="297"/>
      <c r="W27" s="298"/>
      <c r="Y27" s="95"/>
      <c r="Z27" s="95"/>
      <c r="AD27" s="10"/>
      <c r="AE27" s="2"/>
      <c r="AJ27" s="1"/>
      <c r="AK27" s="10"/>
      <c r="AL27" s="2"/>
    </row>
    <row r="28" spans="1:38" ht="32.75" customHeight="1" x14ac:dyDescent="0.5">
      <c r="B28" s="188"/>
      <c r="C28" s="279" t="s">
        <v>112</v>
      </c>
      <c r="D28" s="280"/>
      <c r="E28" s="150"/>
      <c r="F28" s="150"/>
      <c r="G28" s="150"/>
      <c r="H28" s="150"/>
      <c r="I28" s="149"/>
      <c r="J28" s="149"/>
      <c r="K28" s="149"/>
      <c r="L28" s="149"/>
      <c r="M28" s="149"/>
      <c r="N28" s="149"/>
      <c r="O28" s="149"/>
      <c r="P28" s="149"/>
      <c r="Q28" s="169"/>
      <c r="R28" s="87"/>
      <c r="S28" s="296"/>
      <c r="T28" s="297"/>
      <c r="U28" s="297"/>
      <c r="V28" s="297"/>
      <c r="W28" s="298"/>
      <c r="Y28" s="95"/>
      <c r="Z28" s="95"/>
      <c r="AD28" s="10"/>
      <c r="AE28" s="2"/>
      <c r="AJ28" s="1"/>
      <c r="AK28" s="10"/>
      <c r="AL28" s="2"/>
    </row>
    <row r="29" spans="1:38" ht="10.25" customHeight="1" thickBot="1" x14ac:dyDescent="0.55000000000000004">
      <c r="B29" s="170"/>
      <c r="C29" s="171"/>
      <c r="D29" s="172"/>
      <c r="E29" s="173"/>
      <c r="F29" s="173"/>
      <c r="G29" s="173"/>
      <c r="H29" s="173"/>
      <c r="I29" s="173"/>
      <c r="J29" s="173"/>
      <c r="K29" s="173"/>
      <c r="L29" s="173"/>
      <c r="M29" s="173"/>
      <c r="N29" s="173"/>
      <c r="O29" s="173"/>
      <c r="P29" s="173"/>
      <c r="Q29" s="174"/>
      <c r="R29" s="87"/>
      <c r="S29" s="299"/>
      <c r="T29" s="300"/>
      <c r="U29" s="300"/>
      <c r="V29" s="300"/>
      <c r="W29" s="301"/>
      <c r="Y29" s="95"/>
      <c r="Z29" s="95"/>
      <c r="AD29" s="10"/>
      <c r="AE29" s="2"/>
      <c r="AJ29" s="1"/>
      <c r="AK29" s="10"/>
      <c r="AL29" s="2"/>
    </row>
    <row r="30" spans="1:38" ht="29" customHeight="1" thickTop="1" thickBot="1" x14ac:dyDescent="0.55000000000000004">
      <c r="S30" s="1"/>
      <c r="T30" s="1"/>
      <c r="U30" s="1"/>
      <c r="V30" s="1"/>
      <c r="W30" s="1"/>
      <c r="Y30" s="95"/>
      <c r="Z30" s="95"/>
      <c r="AD30" s="10"/>
      <c r="AE30" s="2"/>
      <c r="AJ30" s="1"/>
      <c r="AK30" s="10"/>
      <c r="AL30" s="2"/>
    </row>
    <row r="31" spans="1:38" ht="57.75" customHeight="1" thickTop="1" thickBot="1" x14ac:dyDescent="0.55000000000000004">
      <c r="A31" s="4"/>
      <c r="B31" s="175"/>
      <c r="C31" s="200" t="s">
        <v>122</v>
      </c>
      <c r="D31" s="288" t="s">
        <v>91</v>
      </c>
      <c r="E31" s="288"/>
      <c r="F31" s="288"/>
      <c r="G31" s="288" t="s">
        <v>116</v>
      </c>
      <c r="H31" s="288"/>
      <c r="I31" s="288" t="s">
        <v>115</v>
      </c>
      <c r="J31" s="288"/>
      <c r="K31" s="177" t="s">
        <v>113</v>
      </c>
      <c r="L31" s="177" t="s">
        <v>108</v>
      </c>
      <c r="M31" s="177" t="s">
        <v>109</v>
      </c>
      <c r="N31" s="177" t="s">
        <v>114</v>
      </c>
      <c r="O31" s="185"/>
      <c r="P31" s="185"/>
      <c r="Q31" s="186"/>
      <c r="R31" s="94"/>
      <c r="S31" s="162" t="s">
        <v>240</v>
      </c>
      <c r="T31" s="148"/>
      <c r="U31" s="162" t="s">
        <v>241</v>
      </c>
      <c r="V31" s="148"/>
      <c r="W31" s="162" t="s">
        <v>118</v>
      </c>
      <c r="Y31" s="96"/>
      <c r="Z31" s="96"/>
      <c r="AA31" s="1"/>
      <c r="AD31" s="10"/>
      <c r="AE31" s="34"/>
      <c r="AJ31" s="1"/>
      <c r="AK31" s="10"/>
      <c r="AL31" s="34"/>
    </row>
    <row r="32" spans="1:38" ht="41.25" customHeight="1" thickTop="1" thickBot="1" x14ac:dyDescent="0.55000000000000004">
      <c r="A32" s="2"/>
      <c r="B32" s="179"/>
      <c r="C32" s="251" t="s">
        <v>181</v>
      </c>
      <c r="D32" s="293" t="s">
        <v>179</v>
      </c>
      <c r="E32" s="293"/>
      <c r="F32" s="293"/>
      <c r="G32" s="290"/>
      <c r="H32" s="290"/>
      <c r="I32" s="290"/>
      <c r="J32" s="290"/>
      <c r="K32" s="228" t="s">
        <v>117</v>
      </c>
      <c r="L32" s="229"/>
      <c r="M32" s="229"/>
      <c r="N32" s="229"/>
      <c r="O32" s="158"/>
      <c r="P32" s="158"/>
      <c r="Q32" s="191"/>
      <c r="R32" s="93"/>
      <c r="S32" s="231"/>
      <c r="T32" s="148"/>
      <c r="U32" s="231"/>
      <c r="V32" s="148"/>
      <c r="W32" s="231"/>
      <c r="Y32" s="95"/>
      <c r="Z32" s="95"/>
      <c r="AA32" s="1"/>
      <c r="AD32" s="10"/>
      <c r="AE32" s="2"/>
      <c r="AJ32" s="1"/>
      <c r="AK32" s="10"/>
      <c r="AL32" s="2"/>
    </row>
    <row r="33" spans="1:38" ht="45" customHeight="1" thickTop="1" thickBot="1" x14ac:dyDescent="0.55000000000000004">
      <c r="A33" s="2"/>
      <c r="B33" s="180"/>
      <c r="C33" s="251" t="s">
        <v>182</v>
      </c>
      <c r="D33" s="294" t="s">
        <v>180</v>
      </c>
      <c r="E33" s="294"/>
      <c r="F33" s="294"/>
      <c r="G33" s="290"/>
      <c r="H33" s="290"/>
      <c r="I33" s="290"/>
      <c r="J33" s="290"/>
      <c r="K33" s="228" t="s">
        <v>117</v>
      </c>
      <c r="L33" s="228"/>
      <c r="M33" s="228"/>
      <c r="N33" s="228"/>
      <c r="O33" s="198"/>
      <c r="P33" s="198"/>
      <c r="Q33" s="189"/>
      <c r="R33" s="93"/>
      <c r="S33" s="231"/>
      <c r="T33" s="148"/>
      <c r="U33" s="231"/>
      <c r="V33" s="148"/>
      <c r="W33" s="231"/>
      <c r="Y33" s="95"/>
      <c r="Z33" s="95"/>
      <c r="AA33" s="1"/>
      <c r="AD33" s="10"/>
      <c r="AE33" s="2"/>
      <c r="AJ33" s="1"/>
      <c r="AK33" s="10"/>
      <c r="AL33" s="2"/>
    </row>
    <row r="34" spans="1:38" ht="45" customHeight="1" thickTop="1" thickBot="1" x14ac:dyDescent="0.55000000000000004">
      <c r="A34" s="2"/>
      <c r="B34" s="180"/>
      <c r="C34" s="251" t="s">
        <v>183</v>
      </c>
      <c r="D34" s="294" t="s">
        <v>27</v>
      </c>
      <c r="E34" s="294"/>
      <c r="F34" s="294"/>
      <c r="G34" s="290"/>
      <c r="H34" s="290"/>
      <c r="I34" s="290"/>
      <c r="J34" s="290"/>
      <c r="K34" s="228" t="s">
        <v>117</v>
      </c>
      <c r="L34" s="228"/>
      <c r="M34" s="228"/>
      <c r="N34" s="228"/>
      <c r="O34" s="198"/>
      <c r="P34" s="198"/>
      <c r="Q34" s="189"/>
      <c r="R34" s="93"/>
      <c r="S34" s="231"/>
      <c r="T34" s="148"/>
      <c r="U34" s="231"/>
      <c r="V34" s="148"/>
      <c r="W34" s="231"/>
      <c r="Y34" s="95"/>
      <c r="Z34" s="95"/>
      <c r="AA34" s="1"/>
      <c r="AD34" s="10"/>
      <c r="AE34" s="2"/>
      <c r="AJ34" s="1"/>
      <c r="AK34" s="10"/>
      <c r="AL34" s="2"/>
    </row>
    <row r="35" spans="1:38" ht="98.25" customHeight="1" thickTop="1" thickBot="1" x14ac:dyDescent="0.55000000000000004">
      <c r="A35" s="2"/>
      <c r="B35" s="181"/>
      <c r="C35" s="250" t="s">
        <v>184</v>
      </c>
      <c r="D35" s="302" t="s">
        <v>197</v>
      </c>
      <c r="E35" s="302"/>
      <c r="F35" s="302"/>
      <c r="G35" s="292"/>
      <c r="H35" s="292"/>
      <c r="I35" s="292"/>
      <c r="J35" s="292"/>
      <c r="K35" s="230" t="s">
        <v>117</v>
      </c>
      <c r="L35" s="230"/>
      <c r="M35" s="230"/>
      <c r="N35" s="230"/>
      <c r="O35" s="199"/>
      <c r="P35" s="199"/>
      <c r="Q35" s="190"/>
      <c r="R35" s="93"/>
      <c r="S35" s="232"/>
      <c r="T35" s="148"/>
      <c r="U35" s="232"/>
      <c r="V35" s="148"/>
      <c r="W35" s="232"/>
      <c r="Y35" s="95"/>
      <c r="Z35" s="95"/>
      <c r="AA35" s="1"/>
      <c r="AD35" s="10"/>
      <c r="AE35" s="2"/>
      <c r="AJ35" s="1"/>
      <c r="AK35" s="10"/>
      <c r="AL35" s="2"/>
    </row>
    <row r="36" spans="1:38" ht="27" customHeight="1" thickTop="1" thickBot="1" x14ac:dyDescent="0.55000000000000004">
      <c r="A36" s="2"/>
      <c r="B36" s="161"/>
      <c r="C36" s="159"/>
      <c r="D36" s="2"/>
      <c r="E36" s="2"/>
      <c r="F36" s="2"/>
      <c r="G36" s="2"/>
      <c r="H36" s="2"/>
      <c r="I36" s="2"/>
      <c r="J36" s="2"/>
      <c r="K36" s="2"/>
      <c r="L36" s="2"/>
      <c r="M36" s="2"/>
      <c r="N36" s="2"/>
      <c r="O36" s="2"/>
      <c r="P36" s="2"/>
      <c r="Q36" s="2"/>
      <c r="R36" s="2"/>
      <c r="S36" s="2"/>
      <c r="T36" s="2"/>
      <c r="U36" s="2"/>
      <c r="V36" s="2"/>
      <c r="W36" s="2"/>
      <c r="Y36" s="95"/>
      <c r="Z36" s="95"/>
      <c r="AA36" s="1"/>
      <c r="AD36" s="10"/>
      <c r="AE36" s="2"/>
      <c r="AJ36" s="1"/>
      <c r="AK36" s="10"/>
      <c r="AL36" s="2"/>
    </row>
    <row r="37" spans="1:38" ht="49.25" customHeight="1" thickTop="1" thickBot="1" x14ac:dyDescent="0.55000000000000004">
      <c r="B37" s="163"/>
      <c r="C37" s="164" t="s">
        <v>124</v>
      </c>
      <c r="D37" s="164"/>
      <c r="E37" s="164"/>
      <c r="F37" s="165"/>
      <c r="G37" s="165"/>
      <c r="H37" s="165"/>
      <c r="I37" s="165"/>
      <c r="J37" s="165"/>
      <c r="K37" s="165"/>
      <c r="L37" s="165"/>
      <c r="M37" s="165"/>
      <c r="N37" s="165"/>
      <c r="O37" s="165"/>
      <c r="P37" s="165"/>
      <c r="Q37" s="166"/>
      <c r="S37" s="295" t="s">
        <v>281</v>
      </c>
      <c r="T37" s="257"/>
      <c r="U37" s="257"/>
      <c r="V37" s="257"/>
      <c r="W37" s="258"/>
      <c r="Y37" s="96"/>
      <c r="Z37" s="96"/>
      <c r="AD37" s="10"/>
      <c r="AE37" s="2"/>
      <c r="AJ37" s="1"/>
      <c r="AK37" s="10"/>
      <c r="AL37" s="2"/>
    </row>
    <row r="38" spans="1:38" ht="66.75" customHeight="1" thickTop="1" x14ac:dyDescent="0.5">
      <c r="B38" s="187"/>
      <c r="C38" s="286" t="s">
        <v>53</v>
      </c>
      <c r="D38" s="286"/>
      <c r="E38" s="286"/>
      <c r="F38" s="286"/>
      <c r="G38" s="286"/>
      <c r="H38" s="286" t="s">
        <v>4</v>
      </c>
      <c r="I38" s="286"/>
      <c r="J38" s="286"/>
      <c r="K38" s="286"/>
      <c r="L38" s="286"/>
      <c r="M38" s="194"/>
      <c r="N38" s="194"/>
      <c r="O38" s="194"/>
      <c r="P38" s="194"/>
      <c r="Q38" s="167"/>
      <c r="R38" s="100"/>
      <c r="S38" s="296"/>
      <c r="T38" s="297"/>
      <c r="U38" s="297"/>
      <c r="V38" s="297"/>
      <c r="W38" s="298"/>
      <c r="Y38" s="95"/>
      <c r="Z38" s="95"/>
      <c r="AD38" s="10"/>
      <c r="AE38" s="2"/>
      <c r="AJ38" s="1"/>
      <c r="AK38" s="10"/>
      <c r="AL38" s="2"/>
    </row>
    <row r="39" spans="1:38" ht="80" customHeight="1" x14ac:dyDescent="0.5">
      <c r="B39" s="188"/>
      <c r="C39" s="287" t="s">
        <v>66</v>
      </c>
      <c r="D39" s="287"/>
      <c r="E39" s="287"/>
      <c r="F39" s="287"/>
      <c r="G39" s="287"/>
      <c r="H39" s="287" t="s">
        <v>149</v>
      </c>
      <c r="I39" s="287"/>
      <c r="J39" s="287"/>
      <c r="K39" s="287"/>
      <c r="L39" s="287"/>
      <c r="M39" s="192"/>
      <c r="N39" s="192"/>
      <c r="O39" s="192"/>
      <c r="P39" s="192"/>
      <c r="Q39" s="168"/>
      <c r="R39" s="101"/>
      <c r="S39" s="296"/>
      <c r="T39" s="297"/>
      <c r="U39" s="297"/>
      <c r="V39" s="297"/>
      <c r="W39" s="298"/>
      <c r="Y39" s="95"/>
      <c r="Z39" s="95"/>
      <c r="AD39" s="10"/>
      <c r="AE39" s="2"/>
      <c r="AJ39" s="1"/>
      <c r="AK39" s="10"/>
      <c r="AL39" s="2"/>
    </row>
    <row r="40" spans="1:38" ht="80" customHeight="1" x14ac:dyDescent="0.5">
      <c r="B40" s="188"/>
      <c r="C40" s="287"/>
      <c r="D40" s="287"/>
      <c r="E40" s="287"/>
      <c r="F40" s="287"/>
      <c r="G40" s="287"/>
      <c r="H40" s="287"/>
      <c r="I40" s="287"/>
      <c r="J40" s="287"/>
      <c r="K40" s="287"/>
      <c r="L40" s="287"/>
      <c r="M40" s="193"/>
      <c r="N40" s="193"/>
      <c r="O40" s="193"/>
      <c r="P40" s="193"/>
      <c r="Q40" s="169"/>
      <c r="R40" s="87"/>
      <c r="S40" s="296"/>
      <c r="T40" s="297"/>
      <c r="U40" s="297"/>
      <c r="V40" s="297"/>
      <c r="W40" s="298"/>
      <c r="Y40" s="95"/>
      <c r="Z40" s="95"/>
      <c r="AD40" s="10"/>
      <c r="AE40" s="2"/>
      <c r="AJ40" s="1"/>
      <c r="AK40" s="10"/>
      <c r="AL40" s="2"/>
    </row>
    <row r="41" spans="1:38" ht="32.75" customHeight="1" x14ac:dyDescent="0.5">
      <c r="B41" s="188"/>
      <c r="C41" s="279" t="str">
        <f>'New Instructions'!D14</f>
        <v>Annually</v>
      </c>
      <c r="D41" s="280"/>
      <c r="E41" s="240">
        <f>INDEX(Lookups!$C$3:$E$14,MATCH('Planning + Implementation'!D$1,Lookups!$B$3:$B$14,0),MATCH($C$7,Lookups!$C$2:$E$2,0))</f>
        <v>2020</v>
      </c>
      <c r="F41" s="240">
        <f>INDEX(Lookups!$C$3:$E$14,MATCH('Planning + Implementation'!E$1,Lookups!$B$3:$B$14,0),MATCH($C$7,Lookups!$C$2:$E$2,0))</f>
        <v>2021</v>
      </c>
      <c r="G41" s="240">
        <f>INDEX(Lookups!$C$3:$E$14,MATCH('Planning + Implementation'!F$1,Lookups!$B$3:$B$14,0),MATCH($C$7,Lookups!$C$2:$E$2,0))</f>
        <v>2022</v>
      </c>
      <c r="H41" s="240">
        <f>INDEX(Lookups!$C$3:$E$14,MATCH('Planning + Implementation'!G$1,Lookups!$B$3:$B$14,0),MATCH($C$7,Lookups!$C$2:$E$2,0))</f>
        <v>2023</v>
      </c>
      <c r="I41" s="240" t="str">
        <f>INDEX(Lookups!$C$3:$E$14,MATCH('Planning + Implementation'!H$1,Lookups!$B$3:$B$14,0),MATCH($C$7,Lookups!$C$2:$E$2,0))</f>
        <v/>
      </c>
      <c r="J41" s="240" t="str">
        <f>INDEX(Lookups!$C$3:$E$14,MATCH('Planning + Implementation'!I$1,Lookups!$B$3:$B$14,0),MATCH($C$7,Lookups!$C$2:$E$2,0))</f>
        <v/>
      </c>
      <c r="K41" s="240" t="str">
        <f>INDEX(Lookups!$C$3:$E$14,MATCH('Planning + Implementation'!J$1,Lookups!$B$3:$B$14,0),MATCH($C$7,Lookups!$C$2:$E$2,0))</f>
        <v/>
      </c>
      <c r="L41" s="240" t="str">
        <f>INDEX(Lookups!$C$3:$E$14,MATCH('Planning + Implementation'!K$1,Lookups!$B$3:$B$14,0),MATCH($C$7,Lookups!$C$2:$E$2,0))</f>
        <v/>
      </c>
      <c r="M41" s="240" t="str">
        <f>INDEX(Lookups!$C$3:$E$14,MATCH('Planning + Implementation'!L$1,Lookups!$B$3:$B$14,0),MATCH($C$7,Lookups!$C$2:$E$2,0))</f>
        <v/>
      </c>
      <c r="N41" s="240" t="str">
        <f>INDEX(Lookups!$C$3:$E$14,MATCH('Planning + Implementation'!M$1,Lookups!$B$3:$B$14,0),MATCH($C$7,Lookups!$C$2:$E$2,0))</f>
        <v/>
      </c>
      <c r="O41" s="240" t="str">
        <f>INDEX(Lookups!$C$3:$E$14,MATCH('Planning + Implementation'!N$1,Lookups!$B$3:$B$14,0),MATCH($C$7,Lookups!$C$2:$E$2,0))</f>
        <v/>
      </c>
      <c r="P41" s="240" t="str">
        <f>INDEX(Lookups!$C$3:$E$14,MATCH('Planning + Implementation'!O$1,Lookups!$B$3:$B$14,0),MATCH($C$7,Lookups!$C$2:$E$2,0))</f>
        <v/>
      </c>
      <c r="Q41" s="169"/>
      <c r="R41" s="87"/>
      <c r="S41" s="296"/>
      <c r="T41" s="297"/>
      <c r="U41" s="297"/>
      <c r="V41" s="297"/>
      <c r="W41" s="298"/>
      <c r="Y41" s="95"/>
      <c r="Z41" s="95"/>
      <c r="AD41" s="10"/>
      <c r="AE41" s="2"/>
      <c r="AJ41" s="1"/>
      <c r="AK41" s="10"/>
      <c r="AL41" s="2"/>
    </row>
    <row r="42" spans="1:38" ht="32.75" customHeight="1" x14ac:dyDescent="0.5">
      <c r="B42" s="188"/>
      <c r="C42" s="279" t="s">
        <v>112</v>
      </c>
      <c r="D42" s="280"/>
      <c r="E42" s="150"/>
      <c r="F42" s="150"/>
      <c r="G42" s="150"/>
      <c r="H42" s="150"/>
      <c r="I42" s="149"/>
      <c r="J42" s="149"/>
      <c r="K42" s="149"/>
      <c r="L42" s="149"/>
      <c r="M42" s="149"/>
      <c r="N42" s="149"/>
      <c r="O42" s="149"/>
      <c r="P42" s="149"/>
      <c r="Q42" s="169"/>
      <c r="R42" s="87"/>
      <c r="S42" s="296"/>
      <c r="T42" s="297"/>
      <c r="U42" s="297"/>
      <c r="V42" s="297"/>
      <c r="W42" s="298"/>
      <c r="Y42" s="95"/>
      <c r="Z42" s="95"/>
      <c r="AD42" s="10"/>
      <c r="AE42" s="2"/>
      <c r="AJ42" s="1"/>
      <c r="AK42" s="10"/>
      <c r="AL42" s="2"/>
    </row>
    <row r="43" spans="1:38" ht="10.25" customHeight="1" thickBot="1" x14ac:dyDescent="0.55000000000000004">
      <c r="B43" s="170"/>
      <c r="C43" s="171"/>
      <c r="D43" s="172"/>
      <c r="E43" s="173"/>
      <c r="F43" s="173"/>
      <c r="G43" s="173"/>
      <c r="H43" s="173"/>
      <c r="I43" s="173"/>
      <c r="J43" s="173"/>
      <c r="K43" s="173"/>
      <c r="L43" s="173"/>
      <c r="M43" s="173"/>
      <c r="N43" s="173"/>
      <c r="O43" s="173"/>
      <c r="P43" s="173"/>
      <c r="Q43" s="174"/>
      <c r="R43" s="87"/>
      <c r="S43" s="299"/>
      <c r="T43" s="300"/>
      <c r="U43" s="300"/>
      <c r="V43" s="300"/>
      <c r="W43" s="301"/>
      <c r="Y43" s="95"/>
      <c r="Z43" s="95"/>
      <c r="AD43" s="10"/>
      <c r="AE43" s="2"/>
      <c r="AJ43" s="1"/>
      <c r="AK43" s="10"/>
      <c r="AL43" s="2"/>
    </row>
    <row r="44" spans="1:38" ht="27" customHeight="1" thickTop="1" thickBot="1" x14ac:dyDescent="0.55000000000000004">
      <c r="A44" s="2"/>
      <c r="B44" s="2"/>
      <c r="C44" s="2"/>
      <c r="D44" s="2"/>
      <c r="E44" s="2"/>
      <c r="F44" s="2"/>
      <c r="G44" s="2"/>
      <c r="H44" s="2"/>
      <c r="I44" s="2"/>
      <c r="J44" s="2"/>
      <c r="K44" s="2"/>
      <c r="L44" s="2"/>
      <c r="M44" s="2"/>
      <c r="N44" s="2"/>
      <c r="O44" s="2"/>
      <c r="P44" s="2"/>
      <c r="Q44" s="2"/>
      <c r="R44" s="2"/>
      <c r="S44" s="2"/>
      <c r="T44" s="2"/>
      <c r="U44" s="2"/>
      <c r="V44" s="2"/>
      <c r="W44" s="2"/>
      <c r="Y44" s="95"/>
      <c r="Z44" s="95"/>
      <c r="AA44" s="1"/>
      <c r="AD44" s="10"/>
      <c r="AE44" s="2"/>
      <c r="AJ44" s="1"/>
      <c r="AK44" s="10"/>
      <c r="AL44" s="2"/>
    </row>
    <row r="45" spans="1:38" ht="57.75" customHeight="1" thickTop="1" thickBot="1" x14ac:dyDescent="0.55000000000000004">
      <c r="A45" s="4"/>
      <c r="B45" s="175"/>
      <c r="C45" s="200" t="s">
        <v>122</v>
      </c>
      <c r="D45" s="288" t="s">
        <v>91</v>
      </c>
      <c r="E45" s="288"/>
      <c r="F45" s="288"/>
      <c r="G45" s="288" t="s">
        <v>116</v>
      </c>
      <c r="H45" s="288"/>
      <c r="I45" s="288" t="s">
        <v>115</v>
      </c>
      <c r="J45" s="288"/>
      <c r="K45" s="177" t="s">
        <v>113</v>
      </c>
      <c r="L45" s="177" t="s">
        <v>108</v>
      </c>
      <c r="M45" s="177" t="s">
        <v>109</v>
      </c>
      <c r="N45" s="177" t="s">
        <v>114</v>
      </c>
      <c r="O45" s="185"/>
      <c r="P45" s="185"/>
      <c r="Q45" s="186"/>
      <c r="R45" s="94"/>
      <c r="S45" s="162" t="s">
        <v>240</v>
      </c>
      <c r="T45" s="148"/>
      <c r="U45" s="162" t="s">
        <v>241</v>
      </c>
      <c r="V45" s="148"/>
      <c r="W45" s="162" t="s">
        <v>118</v>
      </c>
      <c r="Y45" s="96"/>
      <c r="Z45" s="96"/>
      <c r="AA45" s="1"/>
      <c r="AD45" s="10"/>
      <c r="AE45" s="34"/>
      <c r="AJ45" s="1"/>
      <c r="AK45" s="10"/>
      <c r="AL45" s="34"/>
    </row>
    <row r="46" spans="1:38" ht="41.25" customHeight="1" thickTop="1" thickBot="1" x14ac:dyDescent="0.55000000000000004">
      <c r="A46" s="2"/>
      <c r="B46" s="179"/>
      <c r="C46" s="251" t="s">
        <v>188</v>
      </c>
      <c r="D46" s="293" t="s">
        <v>185</v>
      </c>
      <c r="E46" s="293"/>
      <c r="F46" s="293"/>
      <c r="G46" s="290"/>
      <c r="H46" s="290"/>
      <c r="I46" s="290"/>
      <c r="J46" s="290"/>
      <c r="K46" s="228" t="s">
        <v>117</v>
      </c>
      <c r="L46" s="229"/>
      <c r="M46" s="229"/>
      <c r="N46" s="229"/>
      <c r="O46" s="158"/>
      <c r="P46" s="158"/>
      <c r="Q46" s="191"/>
      <c r="R46" s="93"/>
      <c r="S46" s="231"/>
      <c r="T46" s="148"/>
      <c r="U46" s="231"/>
      <c r="V46" s="148"/>
      <c r="W46" s="231"/>
      <c r="Y46" s="95"/>
      <c r="Z46" s="95"/>
      <c r="AA46" s="1"/>
      <c r="AD46" s="10"/>
      <c r="AE46" s="2"/>
      <c r="AJ46" s="1"/>
      <c r="AK46" s="10"/>
      <c r="AL46" s="2"/>
    </row>
    <row r="47" spans="1:38" ht="45" customHeight="1" thickTop="1" thickBot="1" x14ac:dyDescent="0.55000000000000004">
      <c r="A47" s="2"/>
      <c r="B47" s="180"/>
      <c r="C47" s="251" t="s">
        <v>189</v>
      </c>
      <c r="D47" s="294" t="s">
        <v>30</v>
      </c>
      <c r="E47" s="294"/>
      <c r="F47" s="294"/>
      <c r="G47" s="290"/>
      <c r="H47" s="290"/>
      <c r="I47" s="290"/>
      <c r="J47" s="290"/>
      <c r="K47" s="228" t="s">
        <v>117</v>
      </c>
      <c r="L47" s="228"/>
      <c r="M47" s="228"/>
      <c r="N47" s="228"/>
      <c r="O47" s="198"/>
      <c r="P47" s="198"/>
      <c r="Q47" s="189"/>
      <c r="R47" s="93"/>
      <c r="S47" s="231"/>
      <c r="T47" s="148"/>
      <c r="U47" s="231"/>
      <c r="V47" s="148"/>
      <c r="W47" s="231"/>
      <c r="Y47" s="95"/>
      <c r="Z47" s="95"/>
      <c r="AA47" s="1"/>
      <c r="AD47" s="10"/>
      <c r="AE47" s="2"/>
      <c r="AJ47" s="1"/>
      <c r="AK47" s="10"/>
      <c r="AL47" s="2"/>
    </row>
    <row r="48" spans="1:38" ht="45" customHeight="1" thickTop="1" thickBot="1" x14ac:dyDescent="0.55000000000000004">
      <c r="A48" s="2"/>
      <c r="B48" s="180"/>
      <c r="C48" s="251" t="s">
        <v>190</v>
      </c>
      <c r="D48" s="294" t="s">
        <v>186</v>
      </c>
      <c r="E48" s="294"/>
      <c r="F48" s="294"/>
      <c r="G48" s="290"/>
      <c r="H48" s="290"/>
      <c r="I48" s="290"/>
      <c r="J48" s="290"/>
      <c r="K48" s="228" t="s">
        <v>117</v>
      </c>
      <c r="L48" s="228"/>
      <c r="M48" s="228"/>
      <c r="N48" s="228"/>
      <c r="O48" s="198"/>
      <c r="P48" s="198"/>
      <c r="Q48" s="189"/>
      <c r="R48" s="93"/>
      <c r="S48" s="231"/>
      <c r="T48" s="148"/>
      <c r="U48" s="231"/>
      <c r="V48" s="148"/>
      <c r="W48" s="231"/>
      <c r="Y48" s="95"/>
      <c r="Z48" s="95"/>
      <c r="AA48" s="1"/>
      <c r="AD48" s="10"/>
      <c r="AE48" s="2"/>
      <c r="AJ48" s="1"/>
      <c r="AK48" s="10"/>
      <c r="AL48" s="2"/>
    </row>
    <row r="49" spans="1:38" ht="35.25" customHeight="1" thickTop="1" thickBot="1" x14ac:dyDescent="0.55000000000000004">
      <c r="A49" s="2"/>
      <c r="B49" s="181"/>
      <c r="C49" s="250" t="s">
        <v>234</v>
      </c>
      <c r="D49" s="302" t="s">
        <v>187</v>
      </c>
      <c r="E49" s="302"/>
      <c r="F49" s="302"/>
      <c r="G49" s="292"/>
      <c r="H49" s="292"/>
      <c r="I49" s="292"/>
      <c r="J49" s="292"/>
      <c r="K49" s="230" t="s">
        <v>117</v>
      </c>
      <c r="L49" s="230"/>
      <c r="M49" s="230"/>
      <c r="N49" s="230"/>
      <c r="O49" s="199"/>
      <c r="P49" s="199"/>
      <c r="Q49" s="190"/>
      <c r="R49" s="93"/>
      <c r="S49" s="232"/>
      <c r="T49" s="148"/>
      <c r="U49" s="232"/>
      <c r="V49" s="148"/>
      <c r="W49" s="232"/>
      <c r="Y49" s="95"/>
      <c r="Z49" s="95"/>
      <c r="AA49" s="1"/>
      <c r="AD49" s="10"/>
      <c r="AE49" s="2"/>
      <c r="AJ49" s="1"/>
      <c r="AK49" s="10"/>
      <c r="AL49" s="2"/>
    </row>
    <row r="50" spans="1:38" ht="27" customHeight="1" thickTop="1" thickBot="1" x14ac:dyDescent="0.55000000000000004">
      <c r="A50" s="2"/>
      <c r="B50" s="2"/>
      <c r="C50" s="2"/>
      <c r="D50" s="2"/>
      <c r="E50" s="2"/>
      <c r="F50" s="2"/>
      <c r="G50" s="2"/>
      <c r="H50" s="2"/>
      <c r="I50" s="2"/>
      <c r="J50" s="2"/>
      <c r="K50" s="2"/>
      <c r="L50" s="2"/>
      <c r="M50" s="2"/>
      <c r="N50" s="2"/>
      <c r="O50" s="2"/>
      <c r="P50" s="2"/>
      <c r="Q50" s="2"/>
      <c r="R50" s="2"/>
      <c r="S50" s="2"/>
      <c r="T50" s="2"/>
      <c r="U50" s="2"/>
      <c r="V50" s="2"/>
      <c r="W50" s="2"/>
      <c r="Y50" s="95"/>
      <c r="Z50" s="95"/>
      <c r="AA50" s="1"/>
      <c r="AD50" s="10"/>
      <c r="AE50" s="2"/>
      <c r="AJ50" s="1"/>
      <c r="AK50" s="10"/>
      <c r="AL50" s="2"/>
    </row>
    <row r="51" spans="1:38" ht="49.25" customHeight="1" thickTop="1" thickBot="1" x14ac:dyDescent="0.55000000000000004">
      <c r="B51" s="163"/>
      <c r="C51" s="164" t="s">
        <v>125</v>
      </c>
      <c r="D51" s="164"/>
      <c r="E51" s="164"/>
      <c r="F51" s="165"/>
      <c r="G51" s="165"/>
      <c r="H51" s="165"/>
      <c r="I51" s="165"/>
      <c r="J51" s="165"/>
      <c r="K51" s="165"/>
      <c r="L51" s="165"/>
      <c r="M51" s="165"/>
      <c r="N51" s="165"/>
      <c r="O51" s="165"/>
      <c r="P51" s="165"/>
      <c r="Q51" s="166"/>
      <c r="S51" s="295" t="s">
        <v>282</v>
      </c>
      <c r="T51" s="257"/>
      <c r="U51" s="257"/>
      <c r="V51" s="257"/>
      <c r="W51" s="258"/>
      <c r="Y51" s="96"/>
      <c r="Z51" s="96"/>
      <c r="AD51" s="10"/>
      <c r="AE51" s="2"/>
      <c r="AJ51" s="1"/>
      <c r="AK51" s="10"/>
      <c r="AL51" s="2"/>
    </row>
    <row r="52" spans="1:38" ht="66.75" customHeight="1" thickTop="1" x14ac:dyDescent="0.5">
      <c r="B52" s="187"/>
      <c r="C52" s="286" t="s">
        <v>53</v>
      </c>
      <c r="D52" s="286"/>
      <c r="E52" s="286"/>
      <c r="F52" s="286"/>
      <c r="G52" s="286"/>
      <c r="H52" s="286" t="s">
        <v>4</v>
      </c>
      <c r="I52" s="286"/>
      <c r="J52" s="286"/>
      <c r="K52" s="286"/>
      <c r="L52" s="286"/>
      <c r="M52" s="194"/>
      <c r="N52" s="194"/>
      <c r="O52" s="194"/>
      <c r="P52" s="194"/>
      <c r="Q52" s="167"/>
      <c r="R52" s="100"/>
      <c r="S52" s="296"/>
      <c r="T52" s="297"/>
      <c r="U52" s="297"/>
      <c r="V52" s="297"/>
      <c r="W52" s="298"/>
      <c r="Y52" s="95"/>
      <c r="Z52" s="95"/>
      <c r="AD52" s="10"/>
      <c r="AE52" s="2"/>
      <c r="AJ52" s="1"/>
      <c r="AK52" s="10"/>
      <c r="AL52" s="2"/>
    </row>
    <row r="53" spans="1:38" ht="80" customHeight="1" x14ac:dyDescent="0.5">
      <c r="B53" s="188"/>
      <c r="C53" s="287" t="s">
        <v>67</v>
      </c>
      <c r="D53" s="287"/>
      <c r="E53" s="287"/>
      <c r="F53" s="287"/>
      <c r="G53" s="287"/>
      <c r="H53" s="287" t="s">
        <v>110</v>
      </c>
      <c r="I53" s="287"/>
      <c r="J53" s="287"/>
      <c r="K53" s="287"/>
      <c r="L53" s="287"/>
      <c r="M53" s="192"/>
      <c r="N53" s="192"/>
      <c r="O53" s="192"/>
      <c r="P53" s="192"/>
      <c r="Q53" s="168"/>
      <c r="R53" s="101"/>
      <c r="S53" s="296"/>
      <c r="T53" s="297"/>
      <c r="U53" s="297"/>
      <c r="V53" s="297"/>
      <c r="W53" s="298"/>
      <c r="Y53" s="95"/>
      <c r="Z53" s="95"/>
      <c r="AD53" s="10"/>
      <c r="AE53" s="2"/>
      <c r="AJ53" s="1"/>
      <c r="AK53" s="10"/>
      <c r="AL53" s="2"/>
    </row>
    <row r="54" spans="1:38" ht="80" customHeight="1" x14ac:dyDescent="0.5">
      <c r="B54" s="188"/>
      <c r="C54" s="287"/>
      <c r="D54" s="287"/>
      <c r="E54" s="287"/>
      <c r="F54" s="287"/>
      <c r="G54" s="287"/>
      <c r="H54" s="287"/>
      <c r="I54" s="287"/>
      <c r="J54" s="287"/>
      <c r="K54" s="287"/>
      <c r="L54" s="287"/>
      <c r="M54" s="193"/>
      <c r="N54" s="193"/>
      <c r="O54" s="193"/>
      <c r="P54" s="193"/>
      <c r="Q54" s="169"/>
      <c r="R54" s="87"/>
      <c r="S54" s="296"/>
      <c r="T54" s="297"/>
      <c r="U54" s="297"/>
      <c r="V54" s="297"/>
      <c r="W54" s="298"/>
      <c r="Y54" s="95"/>
      <c r="Z54" s="95"/>
      <c r="AD54" s="10"/>
      <c r="AE54" s="2"/>
      <c r="AJ54" s="1"/>
      <c r="AK54" s="10"/>
      <c r="AL54" s="2"/>
    </row>
    <row r="55" spans="1:38" ht="32.75" customHeight="1" x14ac:dyDescent="0.5">
      <c r="B55" s="188"/>
      <c r="C55" s="279" t="str">
        <f>'New Instructions'!D14</f>
        <v>Annually</v>
      </c>
      <c r="D55" s="280"/>
      <c r="E55" s="240">
        <f>INDEX(Lookups!$C$3:$E$14,MATCH('Planning + Implementation'!D$1,Lookups!$B$3:$B$14,0),MATCH($C$7,Lookups!$C$2:$E$2,0))</f>
        <v>2020</v>
      </c>
      <c r="F55" s="240">
        <f>INDEX(Lookups!$C$3:$E$14,MATCH('Planning + Implementation'!E$1,Lookups!$B$3:$B$14,0),MATCH($C$7,Lookups!$C$2:$E$2,0))</f>
        <v>2021</v>
      </c>
      <c r="G55" s="240">
        <f>INDEX(Lookups!$C$3:$E$14,MATCH('Planning + Implementation'!F$1,Lookups!$B$3:$B$14,0),MATCH($C$7,Lookups!$C$2:$E$2,0))</f>
        <v>2022</v>
      </c>
      <c r="H55" s="240">
        <f>INDEX(Lookups!$C$3:$E$14,MATCH('Planning + Implementation'!G$1,Lookups!$B$3:$B$14,0),MATCH($C$7,Lookups!$C$2:$E$2,0))</f>
        <v>2023</v>
      </c>
      <c r="I55" s="240" t="str">
        <f>INDEX(Lookups!$C$3:$E$14,MATCH('Planning + Implementation'!H$1,Lookups!$B$3:$B$14,0),MATCH($C$7,Lookups!$C$2:$E$2,0))</f>
        <v/>
      </c>
      <c r="J55" s="240" t="str">
        <f>INDEX(Lookups!$C$3:$E$14,MATCH('Planning + Implementation'!I$1,Lookups!$B$3:$B$14,0),MATCH($C$7,Lookups!$C$2:$E$2,0))</f>
        <v/>
      </c>
      <c r="K55" s="240" t="str">
        <f>INDEX(Lookups!$C$3:$E$14,MATCH('Planning + Implementation'!J$1,Lookups!$B$3:$B$14,0),MATCH($C$7,Lookups!$C$2:$E$2,0))</f>
        <v/>
      </c>
      <c r="L55" s="240" t="str">
        <f>INDEX(Lookups!$C$3:$E$14,MATCH('Planning + Implementation'!K$1,Lookups!$B$3:$B$14,0),MATCH($C$7,Lookups!$C$2:$E$2,0))</f>
        <v/>
      </c>
      <c r="M55" s="240" t="str">
        <f>INDEX(Lookups!$C$3:$E$14,MATCH('Planning + Implementation'!L$1,Lookups!$B$3:$B$14,0),MATCH($C$7,Lookups!$C$2:$E$2,0))</f>
        <v/>
      </c>
      <c r="N55" s="240" t="str">
        <f>INDEX(Lookups!$C$3:$E$14,MATCH('Planning + Implementation'!M$1,Lookups!$B$3:$B$14,0),MATCH($C$7,Lookups!$C$2:$E$2,0))</f>
        <v/>
      </c>
      <c r="O55" s="240" t="str">
        <f>INDEX(Lookups!$C$3:$E$14,MATCH('Planning + Implementation'!N$1,Lookups!$B$3:$B$14,0),MATCH($C$7,Lookups!$C$2:$E$2,0))</f>
        <v/>
      </c>
      <c r="P55" s="240" t="str">
        <f>INDEX(Lookups!$C$3:$E$14,MATCH('Planning + Implementation'!O$1,Lookups!$B$3:$B$14,0),MATCH($C$7,Lookups!$C$2:$E$2,0))</f>
        <v/>
      </c>
      <c r="Q55" s="169"/>
      <c r="R55" s="87"/>
      <c r="S55" s="296"/>
      <c r="T55" s="297"/>
      <c r="U55" s="297"/>
      <c r="V55" s="297"/>
      <c r="W55" s="298"/>
      <c r="Y55" s="95"/>
      <c r="Z55" s="95"/>
      <c r="AD55" s="10"/>
      <c r="AE55" s="2"/>
      <c r="AJ55" s="1"/>
      <c r="AK55" s="10"/>
      <c r="AL55" s="2"/>
    </row>
    <row r="56" spans="1:38" ht="32.75" customHeight="1" x14ac:dyDescent="0.5">
      <c r="B56" s="188"/>
      <c r="C56" s="279" t="s">
        <v>112</v>
      </c>
      <c r="D56" s="280"/>
      <c r="E56" s="150"/>
      <c r="F56" s="150"/>
      <c r="G56" s="150"/>
      <c r="H56" s="150"/>
      <c r="I56" s="149"/>
      <c r="J56" s="149"/>
      <c r="K56" s="149"/>
      <c r="L56" s="149"/>
      <c r="M56" s="149"/>
      <c r="N56" s="149"/>
      <c r="O56" s="149"/>
      <c r="P56" s="149"/>
      <c r="Q56" s="169"/>
      <c r="R56" s="87"/>
      <c r="S56" s="296"/>
      <c r="T56" s="297"/>
      <c r="U56" s="297"/>
      <c r="V56" s="297"/>
      <c r="W56" s="298"/>
      <c r="Y56" s="95"/>
      <c r="Z56" s="95"/>
      <c r="AD56" s="10"/>
      <c r="AE56" s="2"/>
      <c r="AJ56" s="1"/>
      <c r="AK56" s="10"/>
      <c r="AL56" s="2"/>
    </row>
    <row r="57" spans="1:38" ht="10.25" customHeight="1" thickBot="1" x14ac:dyDescent="0.55000000000000004">
      <c r="B57" s="170"/>
      <c r="C57" s="171"/>
      <c r="D57" s="172"/>
      <c r="E57" s="173"/>
      <c r="F57" s="173"/>
      <c r="G57" s="173"/>
      <c r="H57" s="173"/>
      <c r="I57" s="173"/>
      <c r="J57" s="173"/>
      <c r="K57" s="173"/>
      <c r="L57" s="173"/>
      <c r="M57" s="173"/>
      <c r="N57" s="173"/>
      <c r="O57" s="173"/>
      <c r="P57" s="173"/>
      <c r="Q57" s="174"/>
      <c r="R57" s="87"/>
      <c r="S57" s="299"/>
      <c r="T57" s="300"/>
      <c r="U57" s="300"/>
      <c r="V57" s="300"/>
      <c r="W57" s="301"/>
      <c r="Y57" s="95"/>
      <c r="Z57" s="95"/>
      <c r="AD57" s="10"/>
      <c r="AE57" s="2"/>
      <c r="AJ57" s="1"/>
      <c r="AK57" s="10"/>
      <c r="AL57" s="2"/>
    </row>
    <row r="58" spans="1:38" ht="27" customHeight="1" thickTop="1" thickBot="1" x14ac:dyDescent="0.55000000000000004">
      <c r="A58" s="2"/>
      <c r="B58" s="2"/>
      <c r="C58" s="2"/>
      <c r="D58" s="2"/>
      <c r="E58" s="2"/>
      <c r="F58" s="2"/>
      <c r="G58" s="2"/>
      <c r="H58" s="2"/>
      <c r="I58" s="2"/>
      <c r="J58" s="2"/>
      <c r="K58" s="2"/>
      <c r="L58" s="2"/>
      <c r="M58" s="2"/>
      <c r="N58" s="2"/>
      <c r="O58" s="2"/>
      <c r="P58" s="2"/>
      <c r="Q58" s="2"/>
      <c r="R58" s="2"/>
      <c r="S58" s="2"/>
      <c r="T58" s="2"/>
      <c r="U58" s="2"/>
      <c r="V58" s="2"/>
      <c r="W58" s="2"/>
      <c r="Y58" s="95"/>
      <c r="Z58" s="95"/>
      <c r="AA58" s="1"/>
      <c r="AD58" s="10"/>
      <c r="AE58" s="2"/>
      <c r="AJ58" s="1"/>
      <c r="AK58" s="10"/>
      <c r="AL58" s="2"/>
    </row>
    <row r="59" spans="1:38" ht="57.75" customHeight="1" thickTop="1" thickBot="1" x14ac:dyDescent="0.55000000000000004">
      <c r="A59" s="4"/>
      <c r="B59" s="175"/>
      <c r="C59" s="200" t="s">
        <v>122</v>
      </c>
      <c r="D59" s="288" t="s">
        <v>91</v>
      </c>
      <c r="E59" s="288"/>
      <c r="F59" s="288"/>
      <c r="G59" s="288" t="s">
        <v>116</v>
      </c>
      <c r="H59" s="288"/>
      <c r="I59" s="288" t="s">
        <v>115</v>
      </c>
      <c r="J59" s="288"/>
      <c r="K59" s="177" t="s">
        <v>113</v>
      </c>
      <c r="L59" s="177" t="s">
        <v>108</v>
      </c>
      <c r="M59" s="177" t="s">
        <v>109</v>
      </c>
      <c r="N59" s="177" t="s">
        <v>114</v>
      </c>
      <c r="O59" s="185"/>
      <c r="P59" s="185"/>
      <c r="Q59" s="186"/>
      <c r="R59" s="94"/>
      <c r="S59" s="162" t="s">
        <v>240</v>
      </c>
      <c r="T59" s="148"/>
      <c r="U59" s="162" t="s">
        <v>241</v>
      </c>
      <c r="V59" s="148"/>
      <c r="W59" s="162" t="s">
        <v>118</v>
      </c>
      <c r="Y59" s="96"/>
      <c r="Z59" s="96"/>
      <c r="AA59" s="1"/>
      <c r="AD59" s="10"/>
      <c r="AE59" s="34"/>
      <c r="AJ59" s="1"/>
      <c r="AK59" s="10"/>
      <c r="AL59" s="34"/>
    </row>
    <row r="60" spans="1:38" ht="41.25" customHeight="1" thickTop="1" thickBot="1" x14ac:dyDescent="0.55000000000000004">
      <c r="A60" s="2"/>
      <c r="B60" s="179"/>
      <c r="C60" s="251" t="s">
        <v>195</v>
      </c>
      <c r="D60" s="293" t="s">
        <v>192</v>
      </c>
      <c r="E60" s="293"/>
      <c r="F60" s="293"/>
      <c r="G60" s="290"/>
      <c r="H60" s="290"/>
      <c r="I60" s="290"/>
      <c r="J60" s="290"/>
      <c r="K60" s="228" t="s">
        <v>117</v>
      </c>
      <c r="L60" s="229"/>
      <c r="M60" s="229"/>
      <c r="N60" s="229"/>
      <c r="O60" s="158"/>
      <c r="P60" s="158"/>
      <c r="Q60" s="191"/>
      <c r="R60" s="93"/>
      <c r="S60" s="231"/>
      <c r="T60" s="148"/>
      <c r="U60" s="231"/>
      <c r="V60" s="148"/>
      <c r="W60" s="231"/>
      <c r="Y60" s="95"/>
      <c r="Z60" s="95"/>
      <c r="AA60" s="1"/>
      <c r="AD60" s="10"/>
      <c r="AE60" s="2"/>
      <c r="AJ60" s="1"/>
      <c r="AK60" s="10"/>
      <c r="AL60" s="2"/>
    </row>
    <row r="61" spans="1:38" ht="45" customHeight="1" thickTop="1" thickBot="1" x14ac:dyDescent="0.55000000000000004">
      <c r="A61" s="2"/>
      <c r="B61" s="180"/>
      <c r="C61" s="251" t="s">
        <v>196</v>
      </c>
      <c r="D61" s="294" t="s">
        <v>193</v>
      </c>
      <c r="E61" s="294"/>
      <c r="F61" s="294"/>
      <c r="G61" s="290"/>
      <c r="H61" s="290"/>
      <c r="I61" s="290"/>
      <c r="J61" s="290"/>
      <c r="K61" s="228" t="s">
        <v>117</v>
      </c>
      <c r="L61" s="228"/>
      <c r="M61" s="228"/>
      <c r="N61" s="228"/>
      <c r="O61" s="198"/>
      <c r="P61" s="198"/>
      <c r="Q61" s="189"/>
      <c r="R61" s="93"/>
      <c r="S61" s="231"/>
      <c r="T61" s="148"/>
      <c r="U61" s="231"/>
      <c r="V61" s="148"/>
      <c r="W61" s="231"/>
      <c r="Y61" s="95"/>
      <c r="Z61" s="95"/>
      <c r="AA61" s="1"/>
      <c r="AD61" s="10"/>
      <c r="AE61" s="2"/>
      <c r="AJ61" s="1"/>
      <c r="AK61" s="10"/>
      <c r="AL61" s="2"/>
    </row>
    <row r="62" spans="1:38" ht="35.25" customHeight="1" thickTop="1" thickBot="1" x14ac:dyDescent="0.55000000000000004">
      <c r="A62" s="2"/>
      <c r="B62" s="181"/>
      <c r="C62" s="250" t="s">
        <v>191</v>
      </c>
      <c r="D62" s="302" t="s">
        <v>194</v>
      </c>
      <c r="E62" s="302"/>
      <c r="F62" s="302"/>
      <c r="G62" s="292"/>
      <c r="H62" s="292"/>
      <c r="I62" s="292"/>
      <c r="J62" s="292"/>
      <c r="K62" s="230" t="s">
        <v>117</v>
      </c>
      <c r="L62" s="230"/>
      <c r="M62" s="230"/>
      <c r="N62" s="230"/>
      <c r="O62" s="199"/>
      <c r="P62" s="199"/>
      <c r="Q62" s="190"/>
      <c r="R62" s="93"/>
      <c r="S62" s="232"/>
      <c r="T62" s="148"/>
      <c r="U62" s="232"/>
      <c r="V62" s="148"/>
      <c r="W62" s="232"/>
      <c r="Y62" s="95"/>
      <c r="Z62" s="95"/>
      <c r="AA62" s="1"/>
      <c r="AD62" s="10"/>
      <c r="AE62" s="2"/>
      <c r="AJ62" s="1"/>
      <c r="AK62" s="10"/>
      <c r="AL62" s="2"/>
    </row>
    <row r="63" spans="1:38" ht="30" customHeight="1" thickTop="1" x14ac:dyDescent="0.5">
      <c r="M63" s="233"/>
    </row>
    <row r="64" spans="1:38" ht="30" customHeight="1" x14ac:dyDescent="0.5"/>
    <row r="65" ht="30" customHeight="1" x14ac:dyDescent="0.5"/>
    <row r="66" ht="30" customHeight="1" x14ac:dyDescent="0.5"/>
    <row r="67" ht="30" customHeight="1" x14ac:dyDescent="0.5"/>
    <row r="68" ht="30" customHeight="1" x14ac:dyDescent="0.5"/>
    <row r="69" ht="30" customHeight="1" x14ac:dyDescent="0.5"/>
    <row r="70" ht="30" customHeight="1" x14ac:dyDescent="0.5"/>
    <row r="71" ht="30" customHeight="1" x14ac:dyDescent="0.5"/>
    <row r="72" ht="30" customHeight="1" x14ac:dyDescent="0.5"/>
    <row r="73" ht="30" customHeight="1" x14ac:dyDescent="0.5"/>
    <row r="74" ht="30" customHeight="1" x14ac:dyDescent="0.5"/>
    <row r="75" ht="30" customHeight="1" x14ac:dyDescent="0.5"/>
    <row r="76" ht="30" customHeight="1" x14ac:dyDescent="0.5"/>
    <row r="77" ht="30" customHeight="1" x14ac:dyDescent="0.5"/>
    <row r="78" ht="30" customHeight="1" x14ac:dyDescent="0.5"/>
    <row r="79" ht="30" customHeight="1" x14ac:dyDescent="0.5"/>
    <row r="80" ht="30" customHeight="1" x14ac:dyDescent="0.5"/>
    <row r="81" ht="30" customHeight="1" x14ac:dyDescent="0.5"/>
    <row r="82" ht="30" customHeight="1" x14ac:dyDescent="0.5"/>
    <row r="83" ht="30" customHeight="1" x14ac:dyDescent="0.5"/>
    <row r="84" ht="30" customHeight="1" x14ac:dyDescent="0.5"/>
    <row r="85" ht="30" customHeight="1" x14ac:dyDescent="0.5"/>
    <row r="86" ht="30" customHeight="1" x14ac:dyDescent="0.5"/>
    <row r="87" ht="30" customHeight="1" x14ac:dyDescent="0.5"/>
    <row r="88" ht="30" customHeight="1" x14ac:dyDescent="0.5"/>
    <row r="89" ht="30" customHeight="1" x14ac:dyDescent="0.5"/>
    <row r="90" ht="30" customHeight="1" x14ac:dyDescent="0.5"/>
    <row r="91" ht="30" customHeight="1" x14ac:dyDescent="0.5"/>
    <row r="92" ht="30" customHeight="1" x14ac:dyDescent="0.5"/>
    <row r="93" ht="30" customHeight="1" x14ac:dyDescent="0.5"/>
    <row r="94" ht="30" customHeight="1" x14ac:dyDescent="0.5"/>
    <row r="95" ht="30" customHeight="1" x14ac:dyDescent="0.5"/>
    <row r="96" ht="30" customHeight="1" x14ac:dyDescent="0.5"/>
    <row r="97" ht="30" customHeight="1" x14ac:dyDescent="0.5"/>
    <row r="98" ht="30" customHeight="1" x14ac:dyDescent="0.5"/>
    <row r="99" ht="30" customHeight="1" x14ac:dyDescent="0.5"/>
    <row r="100" ht="30" customHeight="1" x14ac:dyDescent="0.5"/>
    <row r="101" ht="30" customHeight="1" x14ac:dyDescent="0.5"/>
    <row r="102" ht="30" customHeight="1" x14ac:dyDescent="0.5"/>
    <row r="103" ht="30" customHeight="1" x14ac:dyDescent="0.5"/>
    <row r="104" ht="30" customHeight="1" x14ac:dyDescent="0.5"/>
    <row r="105" ht="30" customHeight="1" x14ac:dyDescent="0.5"/>
    <row r="106" ht="30" customHeight="1" x14ac:dyDescent="0.5"/>
    <row r="107" ht="30" customHeight="1" x14ac:dyDescent="0.5"/>
    <row r="108" ht="30" customHeight="1" x14ac:dyDescent="0.5"/>
    <row r="109" ht="30" customHeight="1" x14ac:dyDescent="0.5"/>
    <row r="110" ht="30" customHeight="1" x14ac:dyDescent="0.5"/>
    <row r="111" ht="30" customHeight="1" x14ac:dyDescent="0.5"/>
    <row r="112" ht="30" customHeight="1" x14ac:dyDescent="0.5"/>
    <row r="113" ht="30" customHeight="1" x14ac:dyDescent="0.5"/>
    <row r="114" ht="30" customHeight="1" x14ac:dyDescent="0.5"/>
    <row r="115" ht="30" customHeight="1" x14ac:dyDescent="0.5"/>
    <row r="116" ht="30" customHeight="1" x14ac:dyDescent="0.5"/>
    <row r="117" ht="30" customHeight="1" x14ac:dyDescent="0.5"/>
    <row r="118" ht="30" customHeight="1" x14ac:dyDescent="0.5"/>
    <row r="119" ht="30" customHeight="1" x14ac:dyDescent="0.5"/>
    <row r="120" ht="30" customHeight="1" x14ac:dyDescent="0.5"/>
    <row r="121" ht="30" customHeight="1" x14ac:dyDescent="0.5"/>
    <row r="122" ht="30" customHeight="1" x14ac:dyDescent="0.5"/>
    <row r="123" ht="30" customHeight="1" x14ac:dyDescent="0.5"/>
    <row r="124" ht="30" customHeight="1" x14ac:dyDescent="0.5"/>
    <row r="125" ht="30" customHeight="1" x14ac:dyDescent="0.5"/>
    <row r="126" ht="30" customHeight="1" x14ac:dyDescent="0.5"/>
    <row r="127" ht="30" customHeight="1" x14ac:dyDescent="0.5"/>
    <row r="128" ht="30" customHeight="1" x14ac:dyDescent="0.5"/>
    <row r="129" ht="30" customHeight="1" x14ac:dyDescent="0.5"/>
    <row r="130" ht="30" customHeight="1" x14ac:dyDescent="0.5"/>
    <row r="131" ht="30" customHeight="1" x14ac:dyDescent="0.5"/>
    <row r="132" ht="30" customHeight="1" x14ac:dyDescent="0.5"/>
    <row r="133" ht="30" customHeight="1" x14ac:dyDescent="0.5"/>
    <row r="134" ht="30" customHeight="1" x14ac:dyDescent="0.5"/>
    <row r="135" ht="30" customHeight="1" x14ac:dyDescent="0.5"/>
    <row r="136" ht="30" customHeight="1" x14ac:dyDescent="0.5"/>
    <row r="137" ht="30" customHeight="1" x14ac:dyDescent="0.5"/>
    <row r="138" ht="30" customHeight="1" x14ac:dyDescent="0.5"/>
    <row r="139" ht="30" customHeight="1" x14ac:dyDescent="0.5"/>
    <row r="140" ht="30" customHeight="1" x14ac:dyDescent="0.5"/>
    <row r="141" ht="30" customHeight="1" x14ac:dyDescent="0.5"/>
    <row r="142" ht="30" customHeight="1" x14ac:dyDescent="0.5"/>
    <row r="143" ht="30" customHeight="1" x14ac:dyDescent="0.5"/>
    <row r="144" ht="30" customHeight="1" x14ac:dyDescent="0.5"/>
    <row r="145" ht="30" customHeight="1" x14ac:dyDescent="0.5"/>
    <row r="146" ht="30" customHeight="1" x14ac:dyDescent="0.5"/>
    <row r="147" ht="30" customHeight="1" x14ac:dyDescent="0.5"/>
  </sheetData>
  <sheetProtection sheet="1" objects="1" scenarios="1" selectLockedCells="1"/>
  <mergeCells count="94">
    <mergeCell ref="S23:W23"/>
    <mergeCell ref="S24:W29"/>
    <mergeCell ref="S37:W37"/>
    <mergeCell ref="S38:W43"/>
    <mergeCell ref="S51:W51"/>
    <mergeCell ref="C2:E2"/>
    <mergeCell ref="B3:E3"/>
    <mergeCell ref="AF3:AI3"/>
    <mergeCell ref="AM3:AP3"/>
    <mergeCell ref="AF4:AI4"/>
    <mergeCell ref="AM4:AP4"/>
    <mergeCell ref="C7:D7"/>
    <mergeCell ref="C8:D8"/>
    <mergeCell ref="C11:G11"/>
    <mergeCell ref="H11:L11"/>
    <mergeCell ref="C12:G13"/>
    <mergeCell ref="H12:L13"/>
    <mergeCell ref="S10:W10"/>
    <mergeCell ref="S11:W16"/>
    <mergeCell ref="D18:F18"/>
    <mergeCell ref="G18:H18"/>
    <mergeCell ref="I18:J18"/>
    <mergeCell ref="C15:D15"/>
    <mergeCell ref="C14:D14"/>
    <mergeCell ref="D19:F19"/>
    <mergeCell ref="G19:H19"/>
    <mergeCell ref="I19:J19"/>
    <mergeCell ref="D21:F21"/>
    <mergeCell ref="G21:H21"/>
    <mergeCell ref="I21:J21"/>
    <mergeCell ref="D20:F20"/>
    <mergeCell ref="G20:H20"/>
    <mergeCell ref="I20:J20"/>
    <mergeCell ref="D35:F35"/>
    <mergeCell ref="G35:H35"/>
    <mergeCell ref="I35:J35"/>
    <mergeCell ref="D31:F31"/>
    <mergeCell ref="G31:H31"/>
    <mergeCell ref="I31:J31"/>
    <mergeCell ref="D32:F32"/>
    <mergeCell ref="G32:H32"/>
    <mergeCell ref="I32:J32"/>
    <mergeCell ref="D34:F34"/>
    <mergeCell ref="G34:H34"/>
    <mergeCell ref="I34:J34"/>
    <mergeCell ref="C38:G38"/>
    <mergeCell ref="H38:L38"/>
    <mergeCell ref="C39:G40"/>
    <mergeCell ref="H39:L40"/>
    <mergeCell ref="C41:D41"/>
    <mergeCell ref="C42:D42"/>
    <mergeCell ref="D45:F45"/>
    <mergeCell ref="G45:H45"/>
    <mergeCell ref="I45:J45"/>
    <mergeCell ref="D46:F46"/>
    <mergeCell ref="G46:H46"/>
    <mergeCell ref="I46:J46"/>
    <mergeCell ref="D47:F47"/>
    <mergeCell ref="G47:H47"/>
    <mergeCell ref="I47:J47"/>
    <mergeCell ref="D48:F48"/>
    <mergeCell ref="G48:H48"/>
    <mergeCell ref="I48:J48"/>
    <mergeCell ref="C56:D56"/>
    <mergeCell ref="D49:F49"/>
    <mergeCell ref="G49:H49"/>
    <mergeCell ref="I49:J49"/>
    <mergeCell ref="C52:G52"/>
    <mergeCell ref="H52:L52"/>
    <mergeCell ref="C27:D27"/>
    <mergeCell ref="D33:F33"/>
    <mergeCell ref="G33:H33"/>
    <mergeCell ref="I33:J33"/>
    <mergeCell ref="C24:G24"/>
    <mergeCell ref="H24:L24"/>
    <mergeCell ref="C25:G26"/>
    <mergeCell ref="H25:L26"/>
    <mergeCell ref="C28:D28"/>
    <mergeCell ref="I61:J61"/>
    <mergeCell ref="S52:W57"/>
    <mergeCell ref="D62:F62"/>
    <mergeCell ref="G62:H62"/>
    <mergeCell ref="I62:J62"/>
    <mergeCell ref="D60:F60"/>
    <mergeCell ref="G60:H60"/>
    <mergeCell ref="I60:J60"/>
    <mergeCell ref="D61:F61"/>
    <mergeCell ref="G61:H61"/>
    <mergeCell ref="C53:G54"/>
    <mergeCell ref="H53:L54"/>
    <mergeCell ref="D59:F59"/>
    <mergeCell ref="G59:H59"/>
    <mergeCell ref="I59:J59"/>
    <mergeCell ref="C55:D55"/>
  </mergeCells>
  <conditionalFormatting sqref="R32:R33 R19 R21 R35">
    <cfRule type="colorScale" priority="297">
      <colorScale>
        <cfvo type="num" val="0"/>
        <cfvo type="num" val="1"/>
        <cfvo type="num" val="2"/>
        <color rgb="FFF8696B"/>
        <color rgb="FFFFC000"/>
        <color rgb="FF63BE7B"/>
      </colorScale>
    </cfRule>
  </conditionalFormatting>
  <conditionalFormatting sqref="R19 R32:R33 G18 R21 R35">
    <cfRule type="expression" dxfId="738" priority="298">
      <formula>G18=2</formula>
    </cfRule>
    <cfRule type="expression" dxfId="737" priority="299">
      <formula>G18=1</formula>
    </cfRule>
    <cfRule type="expression" dxfId="736" priority="300">
      <formula>G18=0</formula>
    </cfRule>
  </conditionalFormatting>
  <conditionalFormatting sqref="D19 G32:G33 K19 K33:Q33 K47:Q47 K61:Q62 K49:Q49 K21:Q21 D21 K35:Q35 G35 M19:Q19 K32 M32:Q32 K46 M46:Q46 K60 M60:Q60">
    <cfRule type="cellIs" dxfId="735" priority="296" operator="equal">
      <formula>"Select task if required"</formula>
    </cfRule>
  </conditionalFormatting>
  <conditionalFormatting sqref="D19 G32:G33 K19 K33:Q33 K47:Q47 K61:Q62 K49:Q49 K21:Q21 D21 K35:Q35 G35 M19:Q19 K32 M32:Q32 K46 M46:Q46 K60 M60:Q60">
    <cfRule type="expression" dxfId="734" priority="295">
      <formula>IF($A19="No",TRUE,FALSE)</formula>
    </cfRule>
  </conditionalFormatting>
  <conditionalFormatting sqref="U33 U35">
    <cfRule type="cellIs" dxfId="733" priority="280" operator="equal">
      <formula>"Select task if required"</formula>
    </cfRule>
  </conditionalFormatting>
  <conditionalFormatting sqref="U33 U35">
    <cfRule type="expression" dxfId="732" priority="279">
      <formula>IF($A33="No",TRUE,FALSE)</formula>
    </cfRule>
  </conditionalFormatting>
  <conditionalFormatting sqref="W32">
    <cfRule type="cellIs" dxfId="731" priority="278" operator="equal">
      <formula>"Select task if required"</formula>
    </cfRule>
  </conditionalFormatting>
  <conditionalFormatting sqref="W32">
    <cfRule type="expression" dxfId="730" priority="277">
      <formula>IF($A32="No",TRUE,FALSE)</formula>
    </cfRule>
  </conditionalFormatting>
  <conditionalFormatting sqref="B19 B21">
    <cfRule type="cellIs" dxfId="729" priority="294" operator="equal">
      <formula>"Select task if required"</formula>
    </cfRule>
  </conditionalFormatting>
  <conditionalFormatting sqref="B19 B21">
    <cfRule type="expression" dxfId="728" priority="293">
      <formula>IF($A19="No",TRUE,FALSE)</formula>
    </cfRule>
  </conditionalFormatting>
  <conditionalFormatting sqref="C35">
    <cfRule type="cellIs" dxfId="727" priority="255" operator="equal">
      <formula>"Select task if required"</formula>
    </cfRule>
  </conditionalFormatting>
  <conditionalFormatting sqref="C35">
    <cfRule type="expression" dxfId="726" priority="254">
      <formula>IF($A35="No",TRUE,FALSE)</formula>
    </cfRule>
  </conditionalFormatting>
  <conditionalFormatting sqref="C33">
    <cfRule type="cellIs" dxfId="725" priority="257" operator="equal">
      <formula>"Select task if required"</formula>
    </cfRule>
  </conditionalFormatting>
  <conditionalFormatting sqref="C33">
    <cfRule type="expression" dxfId="724" priority="256">
      <formula>IF($A33="No",TRUE,FALSE)</formula>
    </cfRule>
  </conditionalFormatting>
  <conditionalFormatting sqref="S19 S21">
    <cfRule type="cellIs" dxfId="723" priority="288" operator="equal">
      <formula>"Select task if required"</formula>
    </cfRule>
  </conditionalFormatting>
  <conditionalFormatting sqref="S19 S21">
    <cfRule type="expression" dxfId="722" priority="287">
      <formula>IF($A19="No",TRUE,FALSE)</formula>
    </cfRule>
  </conditionalFormatting>
  <conditionalFormatting sqref="S32">
    <cfRule type="cellIs" dxfId="721" priority="286" operator="equal">
      <formula>"Select task if required"</formula>
    </cfRule>
  </conditionalFormatting>
  <conditionalFormatting sqref="S32">
    <cfRule type="expression" dxfId="720" priority="285">
      <formula>IF($A32="No",TRUE,FALSE)</formula>
    </cfRule>
  </conditionalFormatting>
  <conditionalFormatting sqref="I33">
    <cfRule type="cellIs" dxfId="719" priority="251" operator="equal">
      <formula>"Select task if required"</formula>
    </cfRule>
  </conditionalFormatting>
  <conditionalFormatting sqref="I33">
    <cfRule type="expression" dxfId="718" priority="250">
      <formula>IF($A33="No",TRUE,FALSE)</formula>
    </cfRule>
  </conditionalFormatting>
  <conditionalFormatting sqref="I32">
    <cfRule type="cellIs" dxfId="717" priority="253" operator="equal">
      <formula>"Select task if required"</formula>
    </cfRule>
  </conditionalFormatting>
  <conditionalFormatting sqref="I32">
    <cfRule type="expression" dxfId="716" priority="252">
      <formula>IF($A32="No",TRUE,FALSE)</formula>
    </cfRule>
  </conditionalFormatting>
  <conditionalFormatting sqref="W19 W21">
    <cfRule type="cellIs" dxfId="715" priority="292" operator="equal">
      <formula>"Select task if required"</formula>
    </cfRule>
  </conditionalFormatting>
  <conditionalFormatting sqref="W19 W21">
    <cfRule type="expression" dxfId="714" priority="291">
      <formula>IF($A19="No",TRUE,FALSE)</formula>
    </cfRule>
  </conditionalFormatting>
  <conditionalFormatting sqref="U19 U21">
    <cfRule type="cellIs" dxfId="713" priority="290" operator="equal">
      <formula>"Select task if required"</formula>
    </cfRule>
  </conditionalFormatting>
  <conditionalFormatting sqref="U19 U21">
    <cfRule type="expression" dxfId="712" priority="289">
      <formula>IF($A19="No",TRUE,FALSE)</formula>
    </cfRule>
  </conditionalFormatting>
  <conditionalFormatting sqref="S33 S35">
    <cfRule type="cellIs" dxfId="711" priority="284" operator="equal">
      <formula>"Select task if required"</formula>
    </cfRule>
  </conditionalFormatting>
  <conditionalFormatting sqref="S33 S35">
    <cfRule type="expression" dxfId="710" priority="283">
      <formula>IF($A33="No",TRUE,FALSE)</formula>
    </cfRule>
  </conditionalFormatting>
  <conditionalFormatting sqref="U32">
    <cfRule type="cellIs" dxfId="709" priority="282" operator="equal">
      <formula>"Select task if required"</formula>
    </cfRule>
  </conditionalFormatting>
  <conditionalFormatting sqref="U32">
    <cfRule type="expression" dxfId="708" priority="281">
      <formula>IF($A32="No",TRUE,FALSE)</formula>
    </cfRule>
  </conditionalFormatting>
  <conditionalFormatting sqref="W33 W35">
    <cfRule type="cellIs" dxfId="707" priority="276" operator="equal">
      <formula>"Select task if required"</formula>
    </cfRule>
  </conditionalFormatting>
  <conditionalFormatting sqref="W33 W35">
    <cfRule type="expression" dxfId="706" priority="275">
      <formula>IF($A33="No",TRUE,FALSE)</formula>
    </cfRule>
  </conditionalFormatting>
  <conditionalFormatting sqref="G31:H31">
    <cfRule type="expression" dxfId="705" priority="272">
      <formula>G31=2</formula>
    </cfRule>
    <cfRule type="expression" dxfId="704" priority="273">
      <formula>G31=1</formula>
    </cfRule>
    <cfRule type="expression" dxfId="703" priority="274">
      <formula>G31=0</formula>
    </cfRule>
  </conditionalFormatting>
  <conditionalFormatting sqref="D32:D33">
    <cfRule type="cellIs" dxfId="702" priority="271" operator="equal">
      <formula>"Select task if required"</formula>
    </cfRule>
  </conditionalFormatting>
  <conditionalFormatting sqref="D32:D33">
    <cfRule type="expression" dxfId="701" priority="270">
      <formula>IF($A32="No",TRUE,FALSE)</formula>
    </cfRule>
  </conditionalFormatting>
  <conditionalFormatting sqref="I19">
    <cfRule type="cellIs" dxfId="700" priority="269" operator="equal">
      <formula>"Select task if required"</formula>
    </cfRule>
  </conditionalFormatting>
  <conditionalFormatting sqref="I19">
    <cfRule type="expression" dxfId="699" priority="268">
      <formula>IF($A19="No",TRUE,FALSE)</formula>
    </cfRule>
  </conditionalFormatting>
  <conditionalFormatting sqref="I21">
    <cfRule type="cellIs" dxfId="698" priority="267" operator="equal">
      <formula>"Select task if required"</formula>
    </cfRule>
  </conditionalFormatting>
  <conditionalFormatting sqref="I21">
    <cfRule type="expression" dxfId="697" priority="266">
      <formula>IF($A21="No",TRUE,FALSE)</formula>
    </cfRule>
  </conditionalFormatting>
  <conditionalFormatting sqref="G19">
    <cfRule type="cellIs" dxfId="696" priority="265" operator="equal">
      <formula>"Select task if required"</formula>
    </cfRule>
  </conditionalFormatting>
  <conditionalFormatting sqref="G19">
    <cfRule type="expression" dxfId="695" priority="264">
      <formula>IF($A19="No",TRUE,FALSE)</formula>
    </cfRule>
  </conditionalFormatting>
  <conditionalFormatting sqref="G21">
    <cfRule type="cellIs" dxfId="694" priority="263" operator="equal">
      <formula>"Select task if required"</formula>
    </cfRule>
  </conditionalFormatting>
  <conditionalFormatting sqref="G21">
    <cfRule type="expression" dxfId="693" priority="262">
      <formula>IF($A21="No",TRUE,FALSE)</formula>
    </cfRule>
  </conditionalFormatting>
  <conditionalFormatting sqref="C19 C21">
    <cfRule type="cellIs" dxfId="692" priority="261" operator="equal">
      <formula>"Select task if required"</formula>
    </cfRule>
  </conditionalFormatting>
  <conditionalFormatting sqref="C19 C21">
    <cfRule type="expression" dxfId="691" priority="260">
      <formula>IF($A19="No",TRUE,FALSE)</formula>
    </cfRule>
  </conditionalFormatting>
  <conditionalFormatting sqref="C32">
    <cfRule type="cellIs" dxfId="690" priority="259" operator="equal">
      <formula>"Select task if required"</formula>
    </cfRule>
  </conditionalFormatting>
  <conditionalFormatting sqref="C32">
    <cfRule type="expression" dxfId="689" priority="258">
      <formula>IF($A32="No",TRUE,FALSE)</formula>
    </cfRule>
  </conditionalFormatting>
  <conditionalFormatting sqref="I35">
    <cfRule type="cellIs" dxfId="688" priority="249" operator="equal">
      <formula>"Select task if required"</formula>
    </cfRule>
  </conditionalFormatting>
  <conditionalFormatting sqref="I35">
    <cfRule type="expression" dxfId="687" priority="248">
      <formula>IF($A35="No",TRUE,FALSE)</formula>
    </cfRule>
  </conditionalFormatting>
  <conditionalFormatting sqref="R46:R47 R49">
    <cfRule type="colorScale" priority="244">
      <colorScale>
        <cfvo type="num" val="0"/>
        <cfvo type="num" val="1"/>
        <cfvo type="num" val="2"/>
        <color rgb="FFF8696B"/>
        <color rgb="FFFFC000"/>
        <color rgb="FF63BE7B"/>
      </colorScale>
    </cfRule>
  </conditionalFormatting>
  <conditionalFormatting sqref="R46:R47 R49">
    <cfRule type="expression" dxfId="686" priority="245">
      <formula>R46=2</formula>
    </cfRule>
    <cfRule type="expression" dxfId="685" priority="246">
      <formula>R46=1</formula>
    </cfRule>
    <cfRule type="expression" dxfId="684" priority="247">
      <formula>R46=0</formula>
    </cfRule>
  </conditionalFormatting>
  <conditionalFormatting sqref="G46:G47 G49">
    <cfRule type="cellIs" dxfId="683" priority="243" operator="equal">
      <formula>"Select task if required"</formula>
    </cfRule>
  </conditionalFormatting>
  <conditionalFormatting sqref="G46:G47 G49">
    <cfRule type="expression" dxfId="682" priority="242">
      <formula>IF($A46="No",TRUE,FALSE)</formula>
    </cfRule>
  </conditionalFormatting>
  <conditionalFormatting sqref="S46">
    <cfRule type="cellIs" dxfId="681" priority="241" operator="equal">
      <formula>"Select task if required"</formula>
    </cfRule>
  </conditionalFormatting>
  <conditionalFormatting sqref="S46">
    <cfRule type="expression" dxfId="680" priority="240">
      <formula>IF($A46="No",TRUE,FALSE)</formula>
    </cfRule>
  </conditionalFormatting>
  <conditionalFormatting sqref="S47 S49">
    <cfRule type="cellIs" dxfId="679" priority="239" operator="equal">
      <formula>"Select task if required"</formula>
    </cfRule>
  </conditionalFormatting>
  <conditionalFormatting sqref="S47 S49">
    <cfRule type="expression" dxfId="678" priority="238">
      <formula>IF($A47="No",TRUE,FALSE)</formula>
    </cfRule>
  </conditionalFormatting>
  <conditionalFormatting sqref="U46">
    <cfRule type="cellIs" dxfId="677" priority="237" operator="equal">
      <formula>"Select task if required"</formula>
    </cfRule>
  </conditionalFormatting>
  <conditionalFormatting sqref="U46">
    <cfRule type="expression" dxfId="676" priority="236">
      <formula>IF($A46="No",TRUE,FALSE)</formula>
    </cfRule>
  </conditionalFormatting>
  <conditionalFormatting sqref="U47 U49">
    <cfRule type="cellIs" dxfId="675" priority="235" operator="equal">
      <formula>"Select task if required"</formula>
    </cfRule>
  </conditionalFormatting>
  <conditionalFormatting sqref="U47 U49">
    <cfRule type="expression" dxfId="674" priority="234">
      <formula>IF($A47="No",TRUE,FALSE)</formula>
    </cfRule>
  </conditionalFormatting>
  <conditionalFormatting sqref="W46">
    <cfRule type="cellIs" dxfId="673" priority="233" operator="equal">
      <formula>"Select task if required"</formula>
    </cfRule>
  </conditionalFormatting>
  <conditionalFormatting sqref="W46">
    <cfRule type="expression" dxfId="672" priority="232">
      <formula>IF($A46="No",TRUE,FALSE)</formula>
    </cfRule>
  </conditionalFormatting>
  <conditionalFormatting sqref="W47 W49">
    <cfRule type="cellIs" dxfId="671" priority="231" operator="equal">
      <formula>"Select task if required"</formula>
    </cfRule>
  </conditionalFormatting>
  <conditionalFormatting sqref="W47 W49">
    <cfRule type="expression" dxfId="670" priority="230">
      <formula>IF($A47="No",TRUE,FALSE)</formula>
    </cfRule>
  </conditionalFormatting>
  <conditionalFormatting sqref="G45:H45">
    <cfRule type="expression" dxfId="669" priority="227">
      <formula>G45=2</formula>
    </cfRule>
    <cfRule type="expression" dxfId="668" priority="228">
      <formula>G45=1</formula>
    </cfRule>
    <cfRule type="expression" dxfId="667" priority="229">
      <formula>G45=0</formula>
    </cfRule>
  </conditionalFormatting>
  <conditionalFormatting sqref="D46:D47">
    <cfRule type="cellIs" dxfId="666" priority="226" operator="equal">
      <formula>"Select task if required"</formula>
    </cfRule>
  </conditionalFormatting>
  <conditionalFormatting sqref="D46:D47">
    <cfRule type="expression" dxfId="665" priority="225">
      <formula>IF($A46="No",TRUE,FALSE)</formula>
    </cfRule>
  </conditionalFormatting>
  <conditionalFormatting sqref="C46">
    <cfRule type="cellIs" dxfId="664" priority="224" operator="equal">
      <formula>"Select task if required"</formula>
    </cfRule>
  </conditionalFormatting>
  <conditionalFormatting sqref="C46">
    <cfRule type="expression" dxfId="663" priority="223">
      <formula>IF($A46="No",TRUE,FALSE)</formula>
    </cfRule>
  </conditionalFormatting>
  <conditionalFormatting sqref="C47">
    <cfRule type="cellIs" dxfId="662" priority="222" operator="equal">
      <formula>"Select task if required"</formula>
    </cfRule>
  </conditionalFormatting>
  <conditionalFormatting sqref="C47">
    <cfRule type="expression" dxfId="661" priority="221">
      <formula>IF($A47="No",TRUE,FALSE)</formula>
    </cfRule>
  </conditionalFormatting>
  <conditionalFormatting sqref="C49">
    <cfRule type="cellIs" dxfId="660" priority="220" operator="equal">
      <formula>"Select task if required"</formula>
    </cfRule>
  </conditionalFormatting>
  <conditionalFormatting sqref="C49">
    <cfRule type="expression" dxfId="659" priority="219">
      <formula>IF($A49="No",TRUE,FALSE)</formula>
    </cfRule>
  </conditionalFormatting>
  <conditionalFormatting sqref="I46">
    <cfRule type="cellIs" dxfId="658" priority="218" operator="equal">
      <formula>"Select task if required"</formula>
    </cfRule>
  </conditionalFormatting>
  <conditionalFormatting sqref="I46">
    <cfRule type="expression" dxfId="657" priority="217">
      <formula>IF($A46="No",TRUE,FALSE)</formula>
    </cfRule>
  </conditionalFormatting>
  <conditionalFormatting sqref="I47">
    <cfRule type="cellIs" dxfId="656" priority="216" operator="equal">
      <formula>"Select task if required"</formula>
    </cfRule>
  </conditionalFormatting>
  <conditionalFormatting sqref="I47">
    <cfRule type="expression" dxfId="655" priority="215">
      <formula>IF($A47="No",TRUE,FALSE)</formula>
    </cfRule>
  </conditionalFormatting>
  <conditionalFormatting sqref="I49">
    <cfRule type="cellIs" dxfId="654" priority="214" operator="equal">
      <formula>"Select task if required"</formula>
    </cfRule>
  </conditionalFormatting>
  <conditionalFormatting sqref="I49">
    <cfRule type="expression" dxfId="653" priority="213">
      <formula>IF($A49="No",TRUE,FALSE)</formula>
    </cfRule>
  </conditionalFormatting>
  <conditionalFormatting sqref="R60:R62">
    <cfRule type="colorScale" priority="209">
      <colorScale>
        <cfvo type="num" val="0"/>
        <cfvo type="num" val="1"/>
        <cfvo type="num" val="2"/>
        <color rgb="FFF8696B"/>
        <color rgb="FFFFC000"/>
        <color rgb="FF63BE7B"/>
      </colorScale>
    </cfRule>
  </conditionalFormatting>
  <conditionalFormatting sqref="R60:R62">
    <cfRule type="expression" dxfId="652" priority="210">
      <formula>R60=2</formula>
    </cfRule>
    <cfRule type="expression" dxfId="651" priority="211">
      <formula>R60=1</formula>
    </cfRule>
    <cfRule type="expression" dxfId="650" priority="212">
      <formula>R60=0</formula>
    </cfRule>
  </conditionalFormatting>
  <conditionalFormatting sqref="G60:G62">
    <cfRule type="cellIs" dxfId="649" priority="208" operator="equal">
      <formula>"Select task if required"</formula>
    </cfRule>
  </conditionalFormatting>
  <conditionalFormatting sqref="G60:G62">
    <cfRule type="expression" dxfId="648" priority="207">
      <formula>IF($A60="No",TRUE,FALSE)</formula>
    </cfRule>
  </conditionalFormatting>
  <conditionalFormatting sqref="S60">
    <cfRule type="cellIs" dxfId="647" priority="206" operator="equal">
      <formula>"Select task if required"</formula>
    </cfRule>
  </conditionalFormatting>
  <conditionalFormatting sqref="S60">
    <cfRule type="expression" dxfId="646" priority="205">
      <formula>IF($A60="No",TRUE,FALSE)</formula>
    </cfRule>
  </conditionalFormatting>
  <conditionalFormatting sqref="S61:S62">
    <cfRule type="cellIs" dxfId="645" priority="204" operator="equal">
      <formula>"Select task if required"</formula>
    </cfRule>
  </conditionalFormatting>
  <conditionalFormatting sqref="S61:S62">
    <cfRule type="expression" dxfId="644" priority="203">
      <formula>IF($A61="No",TRUE,FALSE)</formula>
    </cfRule>
  </conditionalFormatting>
  <conditionalFormatting sqref="U60">
    <cfRule type="cellIs" dxfId="643" priority="202" operator="equal">
      <formula>"Select task if required"</formula>
    </cfRule>
  </conditionalFormatting>
  <conditionalFormatting sqref="U60">
    <cfRule type="expression" dxfId="642" priority="201">
      <formula>IF($A60="No",TRUE,FALSE)</formula>
    </cfRule>
  </conditionalFormatting>
  <conditionalFormatting sqref="U61:U62">
    <cfRule type="cellIs" dxfId="641" priority="200" operator="equal">
      <formula>"Select task if required"</formula>
    </cfRule>
  </conditionalFormatting>
  <conditionalFormatting sqref="U61:U62">
    <cfRule type="expression" dxfId="640" priority="199">
      <formula>IF($A61="No",TRUE,FALSE)</formula>
    </cfRule>
  </conditionalFormatting>
  <conditionalFormatting sqref="W60">
    <cfRule type="cellIs" dxfId="639" priority="198" operator="equal">
      <formula>"Select task if required"</formula>
    </cfRule>
  </conditionalFormatting>
  <conditionalFormatting sqref="W60">
    <cfRule type="expression" dxfId="638" priority="197">
      <formula>IF($A60="No",TRUE,FALSE)</formula>
    </cfRule>
  </conditionalFormatting>
  <conditionalFormatting sqref="W61:W62">
    <cfRule type="cellIs" dxfId="637" priority="196" operator="equal">
      <formula>"Select task if required"</formula>
    </cfRule>
  </conditionalFormatting>
  <conditionalFormatting sqref="W61:W62">
    <cfRule type="expression" dxfId="636" priority="195">
      <formula>IF($A61="No",TRUE,FALSE)</formula>
    </cfRule>
  </conditionalFormatting>
  <conditionalFormatting sqref="G59:H59">
    <cfRule type="expression" dxfId="635" priority="192">
      <formula>G59=2</formula>
    </cfRule>
    <cfRule type="expression" dxfId="634" priority="193">
      <formula>G59=1</formula>
    </cfRule>
    <cfRule type="expression" dxfId="633" priority="194">
      <formula>G59=0</formula>
    </cfRule>
  </conditionalFormatting>
  <conditionalFormatting sqref="D60:D61">
    <cfRule type="cellIs" dxfId="632" priority="191" operator="equal">
      <formula>"Select task if required"</formula>
    </cfRule>
  </conditionalFormatting>
  <conditionalFormatting sqref="D60:D61">
    <cfRule type="expression" dxfId="631" priority="190">
      <formula>IF($A60="No",TRUE,FALSE)</formula>
    </cfRule>
  </conditionalFormatting>
  <conditionalFormatting sqref="C60">
    <cfRule type="cellIs" dxfId="630" priority="189" operator="equal">
      <formula>"Select task if required"</formula>
    </cfRule>
  </conditionalFormatting>
  <conditionalFormatting sqref="C60">
    <cfRule type="expression" dxfId="629" priority="188">
      <formula>IF($A60="No",TRUE,FALSE)</formula>
    </cfRule>
  </conditionalFormatting>
  <conditionalFormatting sqref="C61">
    <cfRule type="cellIs" dxfId="628" priority="187" operator="equal">
      <formula>"Select task if required"</formula>
    </cfRule>
  </conditionalFormatting>
  <conditionalFormatting sqref="C61">
    <cfRule type="expression" dxfId="627" priority="186">
      <formula>IF($A61="No",TRUE,FALSE)</formula>
    </cfRule>
  </conditionalFormatting>
  <conditionalFormatting sqref="C62">
    <cfRule type="cellIs" dxfId="626" priority="185" operator="equal">
      <formula>"Select task if required"</formula>
    </cfRule>
  </conditionalFormatting>
  <conditionalFormatting sqref="C62">
    <cfRule type="expression" dxfId="625" priority="184">
      <formula>IF($A62="No",TRUE,FALSE)</formula>
    </cfRule>
  </conditionalFormatting>
  <conditionalFormatting sqref="I60">
    <cfRule type="cellIs" dxfId="624" priority="183" operator="equal">
      <formula>"Select task if required"</formula>
    </cfRule>
  </conditionalFormatting>
  <conditionalFormatting sqref="I60">
    <cfRule type="expression" dxfId="623" priority="182">
      <formula>IF($A60="No",TRUE,FALSE)</formula>
    </cfRule>
  </conditionalFormatting>
  <conditionalFormatting sqref="I61">
    <cfRule type="cellIs" dxfId="622" priority="181" operator="equal">
      <formula>"Select task if required"</formula>
    </cfRule>
  </conditionalFormatting>
  <conditionalFormatting sqref="I61">
    <cfRule type="expression" dxfId="621" priority="180">
      <formula>IF($A61="No",TRUE,FALSE)</formula>
    </cfRule>
  </conditionalFormatting>
  <conditionalFormatting sqref="I62">
    <cfRule type="cellIs" dxfId="620" priority="179" operator="equal">
      <formula>"Select task if required"</formula>
    </cfRule>
  </conditionalFormatting>
  <conditionalFormatting sqref="I62">
    <cfRule type="expression" dxfId="619" priority="178">
      <formula>IF($A62="No",TRUE,FALSE)</formula>
    </cfRule>
  </conditionalFormatting>
  <conditionalFormatting sqref="L48:Q48">
    <cfRule type="cellIs" dxfId="618" priority="177" operator="equal">
      <formula>"Select task if required"</formula>
    </cfRule>
  </conditionalFormatting>
  <conditionalFormatting sqref="L48:Q48">
    <cfRule type="expression" dxfId="617" priority="176">
      <formula>IF($A48="No",TRUE,FALSE)</formula>
    </cfRule>
  </conditionalFormatting>
  <conditionalFormatting sqref="R48">
    <cfRule type="colorScale" priority="172">
      <colorScale>
        <cfvo type="num" val="0"/>
        <cfvo type="num" val="1"/>
        <cfvo type="num" val="2"/>
        <color rgb="FFF8696B"/>
        <color rgb="FFFFC000"/>
        <color rgb="FF63BE7B"/>
      </colorScale>
    </cfRule>
  </conditionalFormatting>
  <conditionalFormatting sqref="R48">
    <cfRule type="expression" dxfId="616" priority="173">
      <formula>R48=2</formula>
    </cfRule>
    <cfRule type="expression" dxfId="615" priority="174">
      <formula>R48=1</formula>
    </cfRule>
    <cfRule type="expression" dxfId="614" priority="175">
      <formula>R48=0</formula>
    </cfRule>
  </conditionalFormatting>
  <conditionalFormatting sqref="G48">
    <cfRule type="cellIs" dxfId="613" priority="171" operator="equal">
      <formula>"Select task if required"</formula>
    </cfRule>
  </conditionalFormatting>
  <conditionalFormatting sqref="G48">
    <cfRule type="expression" dxfId="612" priority="170">
      <formula>IF($A48="No",TRUE,FALSE)</formula>
    </cfRule>
  </conditionalFormatting>
  <conditionalFormatting sqref="S48">
    <cfRule type="cellIs" dxfId="611" priority="169" operator="equal">
      <formula>"Select task if required"</formula>
    </cfRule>
  </conditionalFormatting>
  <conditionalFormatting sqref="S48">
    <cfRule type="expression" dxfId="610" priority="168">
      <formula>IF($A48="No",TRUE,FALSE)</formula>
    </cfRule>
  </conditionalFormatting>
  <conditionalFormatting sqref="U48">
    <cfRule type="cellIs" dxfId="609" priority="167" operator="equal">
      <formula>"Select task if required"</formula>
    </cfRule>
  </conditionalFormatting>
  <conditionalFormatting sqref="U48">
    <cfRule type="expression" dxfId="608" priority="166">
      <formula>IF($A48="No",TRUE,FALSE)</formula>
    </cfRule>
  </conditionalFormatting>
  <conditionalFormatting sqref="W48">
    <cfRule type="cellIs" dxfId="607" priority="165" operator="equal">
      <formula>"Select task if required"</formula>
    </cfRule>
  </conditionalFormatting>
  <conditionalFormatting sqref="W48">
    <cfRule type="expression" dxfId="606" priority="164">
      <formula>IF($A48="No",TRUE,FALSE)</formula>
    </cfRule>
  </conditionalFormatting>
  <conditionalFormatting sqref="D48">
    <cfRule type="cellIs" dxfId="605" priority="163" operator="equal">
      <formula>"Select task if required"</formula>
    </cfRule>
  </conditionalFormatting>
  <conditionalFormatting sqref="D48">
    <cfRule type="expression" dxfId="604" priority="162">
      <formula>IF($A48="No",TRUE,FALSE)</formula>
    </cfRule>
  </conditionalFormatting>
  <conditionalFormatting sqref="C48">
    <cfRule type="cellIs" dxfId="603" priority="161" operator="equal">
      <formula>"Select task if required"</formula>
    </cfRule>
  </conditionalFormatting>
  <conditionalFormatting sqref="C48">
    <cfRule type="expression" dxfId="602" priority="160">
      <formula>IF($A48="No",TRUE,FALSE)</formula>
    </cfRule>
  </conditionalFormatting>
  <conditionalFormatting sqref="I48">
    <cfRule type="cellIs" dxfId="601" priority="159" operator="equal">
      <formula>"Select task if required"</formula>
    </cfRule>
  </conditionalFormatting>
  <conditionalFormatting sqref="I48">
    <cfRule type="expression" dxfId="600" priority="158">
      <formula>IF($A48="No",TRUE,FALSE)</formula>
    </cfRule>
  </conditionalFormatting>
  <conditionalFormatting sqref="K48">
    <cfRule type="cellIs" dxfId="599" priority="157" operator="equal">
      <formula>"Select task if required"</formula>
    </cfRule>
  </conditionalFormatting>
  <conditionalFormatting sqref="K48">
    <cfRule type="expression" dxfId="598" priority="156">
      <formula>IF($A48="No",TRUE,FALSE)</formula>
    </cfRule>
  </conditionalFormatting>
  <conditionalFormatting sqref="R20">
    <cfRule type="colorScale" priority="152">
      <colorScale>
        <cfvo type="num" val="0"/>
        <cfvo type="num" val="1"/>
        <cfvo type="num" val="2"/>
        <color rgb="FFF8696B"/>
        <color rgb="FFFFC000"/>
        <color rgb="FF63BE7B"/>
      </colorScale>
    </cfRule>
  </conditionalFormatting>
  <conditionalFormatting sqref="R20">
    <cfRule type="expression" dxfId="597" priority="153">
      <formula>R20=2</formula>
    </cfRule>
    <cfRule type="expression" dxfId="596" priority="154">
      <formula>R20=1</formula>
    </cfRule>
    <cfRule type="expression" dxfId="595" priority="155">
      <formula>R20=0</formula>
    </cfRule>
  </conditionalFormatting>
  <conditionalFormatting sqref="D20 L20:Q20">
    <cfRule type="cellIs" dxfId="594" priority="151" operator="equal">
      <formula>"Select task if required"</formula>
    </cfRule>
  </conditionalFormatting>
  <conditionalFormatting sqref="D20 L20:Q20">
    <cfRule type="expression" dxfId="593" priority="150">
      <formula>IF($A20="No",TRUE,FALSE)</formula>
    </cfRule>
  </conditionalFormatting>
  <conditionalFormatting sqref="B20">
    <cfRule type="cellIs" dxfId="592" priority="149" operator="equal">
      <formula>"Select task if required"</formula>
    </cfRule>
  </conditionalFormatting>
  <conditionalFormatting sqref="B20">
    <cfRule type="expression" dxfId="591" priority="148">
      <formula>IF($A20="No",TRUE,FALSE)</formula>
    </cfRule>
  </conditionalFormatting>
  <conditionalFormatting sqref="S20">
    <cfRule type="cellIs" dxfId="590" priority="143" operator="equal">
      <formula>"Select task if required"</formula>
    </cfRule>
  </conditionalFormatting>
  <conditionalFormatting sqref="S20">
    <cfRule type="expression" dxfId="589" priority="142">
      <formula>IF($A20="No",TRUE,FALSE)</formula>
    </cfRule>
  </conditionalFormatting>
  <conditionalFormatting sqref="W20">
    <cfRule type="cellIs" dxfId="588" priority="147" operator="equal">
      <formula>"Select task if required"</formula>
    </cfRule>
  </conditionalFormatting>
  <conditionalFormatting sqref="W20">
    <cfRule type="expression" dxfId="587" priority="146">
      <formula>IF($A20="No",TRUE,FALSE)</formula>
    </cfRule>
  </conditionalFormatting>
  <conditionalFormatting sqref="U20">
    <cfRule type="cellIs" dxfId="586" priority="145" operator="equal">
      <formula>"Select task if required"</formula>
    </cfRule>
  </conditionalFormatting>
  <conditionalFormatting sqref="U20">
    <cfRule type="expression" dxfId="585" priority="144">
      <formula>IF($A20="No",TRUE,FALSE)</formula>
    </cfRule>
  </conditionalFormatting>
  <conditionalFormatting sqref="I20">
    <cfRule type="cellIs" dxfId="584" priority="141" operator="equal">
      <formula>"Select task if required"</formula>
    </cfRule>
  </conditionalFormatting>
  <conditionalFormatting sqref="I20">
    <cfRule type="expression" dxfId="583" priority="140">
      <formula>IF($A20="No",TRUE,FALSE)</formula>
    </cfRule>
  </conditionalFormatting>
  <conditionalFormatting sqref="G20">
    <cfRule type="cellIs" dxfId="582" priority="139" operator="equal">
      <formula>"Select task if required"</formula>
    </cfRule>
  </conditionalFormatting>
  <conditionalFormatting sqref="G20">
    <cfRule type="expression" dxfId="581" priority="138">
      <formula>IF($A20="No",TRUE,FALSE)</formula>
    </cfRule>
  </conditionalFormatting>
  <conditionalFormatting sqref="C20">
    <cfRule type="cellIs" dxfId="580" priority="137" operator="equal">
      <formula>"Select task if required"</formula>
    </cfRule>
  </conditionalFormatting>
  <conditionalFormatting sqref="C20">
    <cfRule type="expression" dxfId="579" priority="136">
      <formula>IF($A20="No",TRUE,FALSE)</formula>
    </cfRule>
  </conditionalFormatting>
  <conditionalFormatting sqref="K20">
    <cfRule type="cellIs" dxfId="578" priority="135" operator="equal">
      <formula>"Select task if required"</formula>
    </cfRule>
  </conditionalFormatting>
  <conditionalFormatting sqref="K20">
    <cfRule type="expression" dxfId="577" priority="134">
      <formula>IF($A20="No",TRUE,FALSE)</formula>
    </cfRule>
  </conditionalFormatting>
  <conditionalFormatting sqref="R34">
    <cfRule type="colorScale" priority="130">
      <colorScale>
        <cfvo type="num" val="0"/>
        <cfvo type="num" val="1"/>
        <cfvo type="num" val="2"/>
        <color rgb="FFF8696B"/>
        <color rgb="FFFFC000"/>
        <color rgb="FF63BE7B"/>
      </colorScale>
    </cfRule>
  </conditionalFormatting>
  <conditionalFormatting sqref="R34">
    <cfRule type="expression" dxfId="576" priority="131">
      <formula>R34=2</formula>
    </cfRule>
    <cfRule type="expression" dxfId="575" priority="132">
      <formula>R34=1</formula>
    </cfRule>
    <cfRule type="expression" dxfId="574" priority="133">
      <formula>R34=0</formula>
    </cfRule>
  </conditionalFormatting>
  <conditionalFormatting sqref="G34 L34:Q34">
    <cfRule type="cellIs" dxfId="573" priority="129" operator="equal">
      <formula>"Select task if required"</formula>
    </cfRule>
  </conditionalFormatting>
  <conditionalFormatting sqref="G34 L34:Q34">
    <cfRule type="expression" dxfId="572" priority="128">
      <formula>IF($A34="No",TRUE,FALSE)</formula>
    </cfRule>
  </conditionalFormatting>
  <conditionalFormatting sqref="U34">
    <cfRule type="cellIs" dxfId="571" priority="125" operator="equal">
      <formula>"Select task if required"</formula>
    </cfRule>
  </conditionalFormatting>
  <conditionalFormatting sqref="U34">
    <cfRule type="expression" dxfId="570" priority="124">
      <formula>IF($A34="No",TRUE,FALSE)</formula>
    </cfRule>
  </conditionalFormatting>
  <conditionalFormatting sqref="C34">
    <cfRule type="cellIs" dxfId="569" priority="115" operator="equal">
      <formula>"Select task if required"</formula>
    </cfRule>
  </conditionalFormatting>
  <conditionalFormatting sqref="C34">
    <cfRule type="expression" dxfId="568" priority="114">
      <formula>IF($A34="No",TRUE,FALSE)</formula>
    </cfRule>
  </conditionalFormatting>
  <conditionalFormatting sqref="I34">
    <cfRule type="cellIs" dxfId="567" priority="117" operator="equal">
      <formula>"Select task if required"</formula>
    </cfRule>
  </conditionalFormatting>
  <conditionalFormatting sqref="I34">
    <cfRule type="expression" dxfId="566" priority="116">
      <formula>IF($A34="No",TRUE,FALSE)</formula>
    </cfRule>
  </conditionalFormatting>
  <conditionalFormatting sqref="S34">
    <cfRule type="cellIs" dxfId="565" priority="127" operator="equal">
      <formula>"Select task if required"</formula>
    </cfRule>
  </conditionalFormatting>
  <conditionalFormatting sqref="S34">
    <cfRule type="expression" dxfId="564" priority="126">
      <formula>IF($A34="No",TRUE,FALSE)</formula>
    </cfRule>
  </conditionalFormatting>
  <conditionalFormatting sqref="W34">
    <cfRule type="cellIs" dxfId="563" priority="123" operator="equal">
      <formula>"Select task if required"</formula>
    </cfRule>
  </conditionalFormatting>
  <conditionalFormatting sqref="W34">
    <cfRule type="expression" dxfId="562" priority="122">
      <formula>IF($A34="No",TRUE,FALSE)</formula>
    </cfRule>
  </conditionalFormatting>
  <conditionalFormatting sqref="D34">
    <cfRule type="cellIs" dxfId="561" priority="121" operator="equal">
      <formula>"Select task if required"</formula>
    </cfRule>
  </conditionalFormatting>
  <conditionalFormatting sqref="D34">
    <cfRule type="expression" dxfId="560" priority="120">
      <formula>IF($A34="No",TRUE,FALSE)</formula>
    </cfRule>
  </conditionalFormatting>
  <conditionalFormatting sqref="K34">
    <cfRule type="cellIs" dxfId="559" priority="113" operator="equal">
      <formula>"Select task if required"</formula>
    </cfRule>
  </conditionalFormatting>
  <conditionalFormatting sqref="K34">
    <cfRule type="expression" dxfId="558" priority="112">
      <formula>IF($A34="No",TRUE,FALSE)</formula>
    </cfRule>
  </conditionalFormatting>
  <conditionalFormatting sqref="J14:N14">
    <cfRule type="expression" dxfId="557" priority="103">
      <formula>$I$7=""</formula>
    </cfRule>
  </conditionalFormatting>
  <conditionalFormatting sqref="I14">
    <cfRule type="expression" dxfId="556" priority="102">
      <formula>$I$7=""</formula>
    </cfRule>
  </conditionalFormatting>
  <conditionalFormatting sqref="J27:N27">
    <cfRule type="expression" dxfId="555" priority="101">
      <formula>$I$7=""</formula>
    </cfRule>
  </conditionalFormatting>
  <conditionalFormatting sqref="I27">
    <cfRule type="expression" dxfId="554" priority="100">
      <formula>$I$7=""</formula>
    </cfRule>
  </conditionalFormatting>
  <conditionalFormatting sqref="I55">
    <cfRule type="expression" dxfId="553" priority="96">
      <formula>$I$7=""</formula>
    </cfRule>
  </conditionalFormatting>
  <conditionalFormatting sqref="J41:N41">
    <cfRule type="expression" dxfId="552" priority="99">
      <formula>$I$7=""</formula>
    </cfRule>
  </conditionalFormatting>
  <conditionalFormatting sqref="I41">
    <cfRule type="expression" dxfId="551" priority="98">
      <formula>$I$7=""</formula>
    </cfRule>
  </conditionalFormatting>
  <conditionalFormatting sqref="J55:N55">
    <cfRule type="expression" dxfId="550" priority="97">
      <formula>$I$7=""</formula>
    </cfRule>
  </conditionalFormatting>
  <conditionalFormatting sqref="I15">
    <cfRule type="expression" dxfId="549" priority="92">
      <formula>$I$7=""</formula>
    </cfRule>
  </conditionalFormatting>
  <conditionalFormatting sqref="J15">
    <cfRule type="expression" dxfId="548" priority="93">
      <formula>$I$7=""</formula>
    </cfRule>
  </conditionalFormatting>
  <conditionalFormatting sqref="K15:N15">
    <cfRule type="expression" dxfId="547" priority="78">
      <formula>$I$7=""</formula>
    </cfRule>
  </conditionalFormatting>
  <conditionalFormatting sqref="I28">
    <cfRule type="expression" dxfId="546" priority="75">
      <formula>$I$7=""</formula>
    </cfRule>
  </conditionalFormatting>
  <conditionalFormatting sqref="J28">
    <cfRule type="expression" dxfId="545" priority="76">
      <formula>$I$7=""</formula>
    </cfRule>
  </conditionalFormatting>
  <conditionalFormatting sqref="K28:N28">
    <cfRule type="expression" dxfId="544" priority="72">
      <formula>$I$7=""</formula>
    </cfRule>
  </conditionalFormatting>
  <conditionalFormatting sqref="I42">
    <cfRule type="expression" dxfId="543" priority="69">
      <formula>$I$7=""</formula>
    </cfRule>
  </conditionalFormatting>
  <conditionalFormatting sqref="J42">
    <cfRule type="expression" dxfId="542" priority="70">
      <formula>$I$7=""</formula>
    </cfRule>
  </conditionalFormatting>
  <conditionalFormatting sqref="K42:N42">
    <cfRule type="expression" dxfId="541" priority="66">
      <formula>$I$7=""</formula>
    </cfRule>
  </conditionalFormatting>
  <conditionalFormatting sqref="I56">
    <cfRule type="expression" dxfId="540" priority="63">
      <formula>$I$7=""</formula>
    </cfRule>
  </conditionalFormatting>
  <conditionalFormatting sqref="J56">
    <cfRule type="expression" dxfId="539" priority="64">
      <formula>$I$7=""</formula>
    </cfRule>
  </conditionalFormatting>
  <conditionalFormatting sqref="K56:N56">
    <cfRule type="expression" dxfId="538" priority="60">
      <formula>$I$7=""</formula>
    </cfRule>
  </conditionalFormatting>
  <conditionalFormatting sqref="L19">
    <cfRule type="cellIs" dxfId="537" priority="58" operator="equal">
      <formula>"Select task if required"</formula>
    </cfRule>
  </conditionalFormatting>
  <conditionalFormatting sqref="L19">
    <cfRule type="expression" dxfId="536" priority="57">
      <formula>IF($A19="No",TRUE,FALSE)</formula>
    </cfRule>
  </conditionalFormatting>
  <conditionalFormatting sqref="L32">
    <cfRule type="cellIs" dxfId="535" priority="56" operator="equal">
      <formula>"Select task if required"</formula>
    </cfRule>
  </conditionalFormatting>
  <conditionalFormatting sqref="L32">
    <cfRule type="expression" dxfId="534" priority="55">
      <formula>IF($A32="No",TRUE,FALSE)</formula>
    </cfRule>
  </conditionalFormatting>
  <conditionalFormatting sqref="L46">
    <cfRule type="cellIs" dxfId="533" priority="54" operator="equal">
      <formula>"Select task if required"</formula>
    </cfRule>
  </conditionalFormatting>
  <conditionalFormatting sqref="L46">
    <cfRule type="expression" dxfId="532" priority="53">
      <formula>IF($A46="No",TRUE,FALSE)</formula>
    </cfRule>
  </conditionalFormatting>
  <conditionalFormatting sqref="L60">
    <cfRule type="cellIs" dxfId="531" priority="52" operator="equal">
      <formula>"Select task if required"</formula>
    </cfRule>
  </conditionalFormatting>
  <conditionalFormatting sqref="L60">
    <cfRule type="expression" dxfId="530" priority="51">
      <formula>IF($A60="No",TRUE,FALSE)</formula>
    </cfRule>
  </conditionalFormatting>
  <conditionalFormatting sqref="I7">
    <cfRule type="expression" dxfId="529" priority="49">
      <formula>$I$7=""</formula>
    </cfRule>
  </conditionalFormatting>
  <conditionalFormatting sqref="J7:N7">
    <cfRule type="expression" dxfId="528" priority="50">
      <formula>$I$7=""</formula>
    </cfRule>
  </conditionalFormatting>
  <conditionalFormatting sqref="I8">
    <cfRule type="expression" dxfId="527" priority="47">
      <formula>$I$7=""</formula>
    </cfRule>
  </conditionalFormatting>
  <conditionalFormatting sqref="J8:N8">
    <cfRule type="expression" dxfId="526" priority="48">
      <formula>$I$7=""</formula>
    </cfRule>
  </conditionalFormatting>
  <conditionalFormatting sqref="P7">
    <cfRule type="expression" dxfId="525" priority="40">
      <formula>$P$7=""</formula>
    </cfRule>
  </conditionalFormatting>
  <conditionalFormatting sqref="P8">
    <cfRule type="expression" dxfId="524" priority="39">
      <formula>$O$7=""</formula>
    </cfRule>
  </conditionalFormatting>
  <conditionalFormatting sqref="O7">
    <cfRule type="expression" dxfId="523" priority="37" stopIfTrue="1">
      <formula>$I$7=""</formula>
    </cfRule>
  </conditionalFormatting>
  <conditionalFormatting sqref="O8">
    <cfRule type="expression" dxfId="522" priority="35" stopIfTrue="1">
      <formula>$I$7=""</formula>
    </cfRule>
  </conditionalFormatting>
  <conditionalFormatting sqref="O14:P14">
    <cfRule type="expression" dxfId="521" priority="33">
      <formula>$I$7=""</formula>
    </cfRule>
  </conditionalFormatting>
  <conditionalFormatting sqref="O14">
    <cfRule type="expression" dxfId="520" priority="32" stopIfTrue="1">
      <formula>$O$14=""</formula>
    </cfRule>
  </conditionalFormatting>
  <conditionalFormatting sqref="P14">
    <cfRule type="expression" dxfId="519" priority="31">
      <formula>$P$14=""</formula>
    </cfRule>
  </conditionalFormatting>
  <conditionalFormatting sqref="O15:P15">
    <cfRule type="expression" dxfId="518" priority="30" stopIfTrue="1">
      <formula>$I$7=""</formula>
    </cfRule>
  </conditionalFormatting>
  <conditionalFormatting sqref="O15">
    <cfRule type="expression" dxfId="517" priority="29" stopIfTrue="1">
      <formula>$O$14=""</formula>
    </cfRule>
  </conditionalFormatting>
  <conditionalFormatting sqref="P15">
    <cfRule type="expression" dxfId="516" priority="28">
      <formula>$P$14=""</formula>
    </cfRule>
  </conditionalFormatting>
  <conditionalFormatting sqref="O27:P27">
    <cfRule type="expression" dxfId="515" priority="25">
      <formula>$I$7=""</formula>
    </cfRule>
  </conditionalFormatting>
  <conditionalFormatting sqref="O27">
    <cfRule type="expression" dxfId="514" priority="24" stopIfTrue="1">
      <formula>$O$14=""</formula>
    </cfRule>
  </conditionalFormatting>
  <conditionalFormatting sqref="P27">
    <cfRule type="expression" dxfId="513" priority="23">
      <formula>$P$14=""</formula>
    </cfRule>
  </conditionalFormatting>
  <conditionalFormatting sqref="O28:P28">
    <cfRule type="expression" dxfId="512" priority="22" stopIfTrue="1">
      <formula>$I$7=""</formula>
    </cfRule>
  </conditionalFormatting>
  <conditionalFormatting sqref="O28">
    <cfRule type="expression" dxfId="511" priority="21" stopIfTrue="1">
      <formula>$O$14=""</formula>
    </cfRule>
  </conditionalFormatting>
  <conditionalFormatting sqref="P28">
    <cfRule type="expression" dxfId="510" priority="20">
      <formula>$P$14=""</formula>
    </cfRule>
  </conditionalFormatting>
  <conditionalFormatting sqref="O41:P41">
    <cfRule type="expression" dxfId="509" priority="17">
      <formula>$I$7=""</formula>
    </cfRule>
  </conditionalFormatting>
  <conditionalFormatting sqref="O41">
    <cfRule type="expression" dxfId="508" priority="16" stopIfTrue="1">
      <formula>$O$14=""</formula>
    </cfRule>
  </conditionalFormatting>
  <conditionalFormatting sqref="P41">
    <cfRule type="expression" dxfId="507" priority="15">
      <formula>$P$14=""</formula>
    </cfRule>
  </conditionalFormatting>
  <conditionalFormatting sqref="O42:P42">
    <cfRule type="expression" dxfId="506" priority="14" stopIfTrue="1">
      <formula>$I$7=""</formula>
    </cfRule>
  </conditionalFormatting>
  <conditionalFormatting sqref="O42">
    <cfRule type="expression" dxfId="505" priority="13" stopIfTrue="1">
      <formula>$O$14=""</formula>
    </cfRule>
  </conditionalFormatting>
  <conditionalFormatting sqref="P42">
    <cfRule type="expression" dxfId="504" priority="12">
      <formula>$P$14=""</formula>
    </cfRule>
  </conditionalFormatting>
  <conditionalFormatting sqref="O55:P55">
    <cfRule type="expression" dxfId="503" priority="9">
      <formula>$I$7=""</formula>
    </cfRule>
  </conditionalFormatting>
  <conditionalFormatting sqref="O55">
    <cfRule type="expression" dxfId="502" priority="8" stopIfTrue="1">
      <formula>$O$14=""</formula>
    </cfRule>
  </conditionalFormatting>
  <conditionalFormatting sqref="P55">
    <cfRule type="expression" dxfId="501" priority="7">
      <formula>$P$14=""</formula>
    </cfRule>
  </conditionalFormatting>
  <conditionalFormatting sqref="O56:P56">
    <cfRule type="expression" dxfId="500" priority="6" stopIfTrue="1">
      <formula>$I$7=""</formula>
    </cfRule>
  </conditionalFormatting>
  <conditionalFormatting sqref="O56">
    <cfRule type="expression" dxfId="499" priority="5" stopIfTrue="1">
      <formula>$O$14=""</formula>
    </cfRule>
  </conditionalFormatting>
  <conditionalFormatting sqref="P56">
    <cfRule type="expression" dxfId="498" priority="4">
      <formula>$P$14=""</formula>
    </cfRule>
  </conditionalFormatting>
  <dataValidations count="21">
    <dataValidation allowBlank="1" showInputMessage="1" showErrorMessage="1" prompt="An appraisal process will allow your organisation to consider a range of factors when selecting / prioritising from an emerging set of adaptation options. This will help identify robust, acceptable, efficient and effective measures" sqref="D47:F47" xr:uid="{1FB6CF1C-2AFB-42F0-85D8-1F5C09A93ECE}"/>
    <dataValidation type="list" allowBlank="1" showInputMessage="1" showErrorMessage="1" sqref="E42:P42 E56:P56 E15:P15 E28:P28" xr:uid="{37B8DD25-C4BB-4E6D-8C1C-E5F4546815CD}">
      <formula1>"0,1,2,3"</formula1>
    </dataValidation>
    <dataValidation type="list" allowBlank="1" showInputMessage="1" showErrorMessage="1" sqref="G19:G21 I46:I49 I19:I21 I32:I35 I60:I62" xr:uid="{37076583-2EFD-4C57-8EF4-F6D5DA534DF9}">
      <formula1>"Yes,Partly,No"</formula1>
    </dataValidation>
    <dataValidation allowBlank="1" showInputMessage="1" showErrorMessage="1" prompt="This row contains headers for the project schedule that follows below them. _x000a_Navigate from B7 through BL7 to hear the content. The first letter of each day of the week for the date above that heading, starts in cell I7 and continues through cell BL7." sqref="C17" xr:uid="{B425A072-C35F-4034-911A-3FF910473A7C}"/>
    <dataValidation type="list" allowBlank="1" showInputMessage="1" showErrorMessage="1" sqref="G32:G35 G46:G49" xr:uid="{41CD6E01-8F88-457D-BB90-6422B1566BB9}">
      <formula1>"Yes, No"</formula1>
    </dataValidation>
    <dataValidation allowBlank="1" showInputMessage="1" showErrorMessage="1" prompt="The public sector has a key role in delivering the Scottish Climate Change Adaptation Programme, which sets strategic adaptation outcomes. Show how your organisation fits in the bigger picture by considering how you might contirbute to these outcomes. " sqref="D20:F20" xr:uid="{F690E37F-040C-446C-AFAB-3E3F9371B501}"/>
    <dataValidation allowBlank="1" showInputMessage="1" showErrorMessage="1" prompt="PI1C Identify key internal stakeholders for adaptation" sqref="D21:F21" xr:uid="{4FF0ED8A-C363-48FF-B076-B7D0F039B7E7}"/>
    <dataValidation allowBlank="1" showInputMessage="1" showErrorMessage="1" prompt="Develop a ‘climate ready’ vision and define adaptation goals/outcomes that allow you to strategically plan an effective adaptation response.  " sqref="D32:F32" xr:uid="{95A54809-D85D-40E4-B00A-FD1439D4FBEA}"/>
    <dataValidation allowBlank="1" showInputMessage="1" showErrorMessage="1" prompt="For many organisations, an initial adaptation strategy and action plan can act as a catalyst for raising awareness and resourcing further adaptation work. At this stage the focus will mostly be on setting strategic objectives and capacity building actions" sqref="D34:F34" xr:uid="{BC407F54-D8B5-4B8C-9A39-5E455A8D7DBB}"/>
    <dataValidation allowBlank="1" showInputMessage="1" showErrorMessage="1" prompt="Your organisation will have been affected by recent weather events. Exploring the consequences of specific events with colleagues is a way to explore climate-related vulnerabilities in more depth. These can be useful narratives for raising awareness." sqref="D35:F35" xr:uid="{263B0AF0-AAE2-465F-8AF8-18F815E0DEC7}"/>
    <dataValidation allowBlank="1" showInputMessage="1" showErrorMessage="1" prompt="Set the strategic context for adaptation by systematically laying out the steps required to achieve long-term adaptation outcomes. By developing a 'change process' that includes specific intermediate outcomes you will be able to better design &amp; monitor " sqref="D46:F46" xr:uid="{D5EC266F-26D1-4F09-8F28-AC3A7EADD68F}"/>
    <dataValidation allowBlank="1" showInputMessage="1" showErrorMessage="1" prompt="A ‘comprehensive’ adaptation strategy and action plan draws together knowledge of climate risk and appraised adaptation options + translates your strategic objectives into practical action. It should coordinate and integrate adapation into relevant plans." sqref="D48:F48" xr:uid="{A8D806F5-24D2-416E-AB02-5E4FDDDAEDAD}"/>
    <dataValidation allowBlank="1" showInputMessage="1" showErrorMessage="1" prompt="Your organisation should now be ready to implement a range of prioritised adaptation actions – with appropriate resources allocated. The actions should contribute to achieving your adaptation outcomes, with suitable M &amp; E to learn from experience. " sqref="D49:F49" xr:uid="{D9DF7A30-BE12-42FC-9277-111ED9D7F2D2}"/>
    <dataValidation allowBlank="1" showInputMessage="1" showErrorMessage="1" prompt="An adaptive management cycle is a flexible, iterative approach for decision-making when faced with uncertainty, complexity and changing conditions – and well suited to climate adaptation. Effective learning and evaluation informs adjustments to actions. _x000a_" sqref="D60:F60" xr:uid="{3875125A-56B7-4F7D-87F9-20C1B2E7D8CC}"/>
    <dataValidation allowBlank="1" showInputMessage="1" showErrorMessage="1" prompt="For adaptation to become routine, it needs to be mainstreamed into the business-as-usual activities of your organisation when delivering it’s functions. It is essential to monitor and evaluate this mainstreamed delivery to ensure it achieves outcomes. " sqref="D61:F61" xr:uid="{D20393DA-12F9-4E54-BB2B-3987B4BF677D}"/>
    <dataValidation allowBlank="1" showInputMessage="1" showErrorMessage="1" prompt="Alongside delivery of other societal priorities, climate adaptation will require significant change. It may require transformation, a fundamental change in our ‘systems’. An adaptation transition can be approached using pathways. " sqref="D62:F62" xr:uid="{733060A8-A19D-4CBC-B5D8-DF5745965878}"/>
    <dataValidation allowBlank="1" showInputMessage="1" showErrorMessage="1" prompt="Identify adaptation actions that are already under way to demonstrate that your organisation has already begun its adaptation journey." sqref="D19:F19" xr:uid="{08E492AD-10E5-4641-A072-0F5AC0788785}"/>
    <dataValidation allowBlank="1" showInputMessage="1" showErrorMessage="1" prompt="As you increase awareness of climate impacts, you need to start plannng an adaptation response. Compile a set of options for actions that your organisation could take - either alone or with partners. Consider a  range of actions, both short and long term." sqref="D33:F33" xr:uid="{9ED3B8EB-1638-444A-8358-1488485945E9}"/>
    <dataValidation allowBlank="1" showInputMessage="1" showErrorMessage="1" prompt="This section is to state which resources you need to complete this task. These could be financial resources, human resources or natural resources. _x000a__x000a_This will help understand what is really needed to complete this task and thus what (else) you need." sqref="L60:L62 L46:L49 L32:L35 L19:L21" xr:uid="{36412C7D-5345-49EC-992D-75E27ABEC334}"/>
    <dataValidation allowBlank="1" showInputMessage="1" showErrorMessage="1" prompt="This is a section to state which sub-tasks are required to fulfil this main task._x000a__x000a_This helps break down what is needed to progress with this task overall, and helps analyse what resources are required and what score your organisation currently has." sqref="M19:M21 M32:M35 M46:M49 M60:M62" xr:uid="{72C66D79-7A32-4555-BDEC-B4A594E723F6}"/>
    <dataValidation type="list" allowBlank="1" showInputMessage="1" showErrorMessage="1" sqref="G60:H62" xr:uid="{57B7467C-A00E-424B-BA64-934C9595699E}">
      <formula1>"Yes,No"</formula1>
    </dataValidation>
  </dataValidations>
  <hyperlinks>
    <hyperlink ref="C5" location="Welcome!A1" display="&lt;&lt; Return Home" xr:uid="{04BB64BA-3ACF-4623-AC4C-44BF1D3A8DC7}"/>
  </hyperlinks>
  <printOptions horizontalCentered="1"/>
  <pageMargins left="0.25" right="0.25" top="0.75" bottom="0.75" header="0.3" footer="0.3"/>
  <pageSetup scale="19" fitToHeight="0" orientation="portrait" r:id="rId1"/>
  <headerFooter differentFirst="1">
    <oddFoote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6" stopIfTrue="1" id="{30A841FE-A518-4ECA-BCCE-7AB1C95FD7F8}">
            <xm:f>'New Instructions'!$D$14="Bi-Annually"</xm:f>
            <x14:dxf>
              <fill>
                <patternFill>
                  <bgColor theme="3" tint="0.59996337778862885"/>
                </patternFill>
              </fill>
              <border>
                <left style="thin">
                  <color auto="1"/>
                </left>
                <right/>
                <top/>
                <bottom/>
              </border>
            </x14:dxf>
          </x14:cfRule>
          <xm:sqref>O7</xm:sqref>
        </x14:conditionalFormatting>
        <x14:conditionalFormatting xmlns:xm="http://schemas.microsoft.com/office/excel/2006/main">
          <x14:cfRule type="expression" priority="34" stopIfTrue="1" id="{4564E9FA-A646-44C1-AF2D-067E27E95609}">
            <xm:f>'New Instructions'!$D$14="Bi-Annually"</xm:f>
            <x14:dxf>
              <fill>
                <patternFill>
                  <bgColor theme="3" tint="0.59996337778862885"/>
                </patternFill>
              </fill>
              <border>
                <left style="thin">
                  <color auto="1"/>
                </left>
                <right/>
                <top/>
                <bottom/>
              </border>
            </x14:dxf>
          </x14:cfRule>
          <xm:sqref>O8</xm:sqref>
        </x14:conditionalFormatting>
        <x14:conditionalFormatting xmlns:xm="http://schemas.microsoft.com/office/excel/2006/main">
          <x14:cfRule type="expression" priority="27" stopIfTrue="1" id="{9F405B1B-7490-411D-91A1-6BF75A52AD68}">
            <xm:f>'New Instructions'!$D$14="Annually"</xm:f>
            <x14:dxf>
              <border>
                <top/>
              </border>
            </x14:dxf>
          </x14:cfRule>
          <xm:sqref>O14</xm:sqref>
        </x14:conditionalFormatting>
        <x14:conditionalFormatting xmlns:xm="http://schemas.microsoft.com/office/excel/2006/main">
          <x14:cfRule type="expression" priority="26" stopIfTrue="1" id="{15228EC7-D89A-4115-BFE6-994BC56E201E}">
            <xm:f>'New Instructions'!$D$14="Annually"</xm:f>
            <x14:dxf>
              <border>
                <top/>
                <bottom/>
                <vertical/>
                <horizontal/>
              </border>
            </x14:dxf>
          </x14:cfRule>
          <xm:sqref>O15</xm:sqref>
        </x14:conditionalFormatting>
        <x14:conditionalFormatting xmlns:xm="http://schemas.microsoft.com/office/excel/2006/main">
          <x14:cfRule type="expression" priority="19" stopIfTrue="1" id="{B5F885AF-C990-4872-9966-90B5B8B815EC}">
            <xm:f>'New Instructions'!$D$14="Annually"</xm:f>
            <x14:dxf>
              <border>
                <top/>
              </border>
            </x14:dxf>
          </x14:cfRule>
          <xm:sqref>O27</xm:sqref>
        </x14:conditionalFormatting>
        <x14:conditionalFormatting xmlns:xm="http://schemas.microsoft.com/office/excel/2006/main">
          <x14:cfRule type="expression" priority="18" stopIfTrue="1" id="{78282643-70B7-47A6-886E-4BF194F4A921}">
            <xm:f>'New Instructions'!$D$14="Annually"</xm:f>
            <x14:dxf>
              <border>
                <top/>
                <bottom/>
                <vertical/>
                <horizontal/>
              </border>
            </x14:dxf>
          </x14:cfRule>
          <xm:sqref>O28</xm:sqref>
        </x14:conditionalFormatting>
        <x14:conditionalFormatting xmlns:xm="http://schemas.microsoft.com/office/excel/2006/main">
          <x14:cfRule type="expression" priority="11" stopIfTrue="1" id="{F4102EA5-DE94-4BC0-A31A-C083F1099A5B}">
            <xm:f>'New Instructions'!$D$14="Annually"</xm:f>
            <x14:dxf>
              <border>
                <top/>
              </border>
            </x14:dxf>
          </x14:cfRule>
          <xm:sqref>O41</xm:sqref>
        </x14:conditionalFormatting>
        <x14:conditionalFormatting xmlns:xm="http://schemas.microsoft.com/office/excel/2006/main">
          <x14:cfRule type="expression" priority="10" stopIfTrue="1" id="{4C39C36D-B0FC-40AD-9ED5-83AB1D4FE659}">
            <xm:f>'New Instructions'!$D$14="Annually"</xm:f>
            <x14:dxf>
              <border>
                <top/>
                <bottom/>
                <vertical/>
                <horizontal/>
              </border>
            </x14:dxf>
          </x14:cfRule>
          <xm:sqref>O42</xm:sqref>
        </x14:conditionalFormatting>
        <x14:conditionalFormatting xmlns:xm="http://schemas.microsoft.com/office/excel/2006/main">
          <x14:cfRule type="expression" priority="3" stopIfTrue="1" id="{657530A5-A84A-43CC-9101-24A252331118}">
            <xm:f>'New Instructions'!$D$14="Annually"</xm:f>
            <x14:dxf>
              <border>
                <top/>
              </border>
            </x14:dxf>
          </x14:cfRule>
          <xm:sqref>O55</xm:sqref>
        </x14:conditionalFormatting>
        <x14:conditionalFormatting xmlns:xm="http://schemas.microsoft.com/office/excel/2006/main">
          <x14:cfRule type="expression" priority="2" stopIfTrue="1" id="{505D6D5B-D608-4A37-87FA-F99747729133}">
            <xm:f>'New Instructions'!$D$14="Annually"</xm:f>
            <x14:dxf>
              <border>
                <top/>
                <bottom/>
                <vertical/>
                <horizontal/>
              </border>
            </x14:dxf>
          </x14:cfRule>
          <xm:sqref>O56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13290-9D4C-4F23-BF19-8D3085364FC3}">
  <sheetPr>
    <tabColor rgb="FF0070C0"/>
    <pageSetUpPr fitToPage="1"/>
  </sheetPr>
  <dimension ref="A1:AR146"/>
  <sheetViews>
    <sheetView showGridLines="0" topLeftCell="A2" zoomScale="70" zoomScaleNormal="70" workbookViewId="0">
      <selection activeCell="E54" sqref="E54:P54"/>
    </sheetView>
  </sheetViews>
  <sheetFormatPr defaultColWidth="0" defaultRowHeight="30" customHeight="1" zeroHeight="1" x14ac:dyDescent="0.5"/>
  <cols>
    <col min="1" max="1" width="2.6328125" style="1" customWidth="1"/>
    <col min="2" max="2" width="1.08984375" style="1" customWidth="1"/>
    <col min="3" max="3" width="14.08984375" style="1" customWidth="1"/>
    <col min="4" max="16" width="12.08984375" style="1" customWidth="1"/>
    <col min="17" max="17" width="5.36328125" style="1" customWidth="1"/>
    <col min="18" max="18" width="9" style="1" customWidth="1"/>
    <col min="19" max="19" width="49.81640625" style="135" customWidth="1"/>
    <col min="20" max="20" width="1" style="135" customWidth="1"/>
    <col min="21" max="21" width="49.81640625" style="135" customWidth="1"/>
    <col min="22" max="22" width="1" style="135" customWidth="1"/>
    <col min="23" max="23" width="49.81640625" style="135" customWidth="1"/>
    <col min="24" max="24" width="9.81640625" style="2" customWidth="1"/>
    <col min="25" max="25" width="1.08984375" style="2" customWidth="1"/>
    <col min="26" max="26" width="48.36328125" style="2" hidden="1" customWidth="1"/>
    <col min="27" max="27" width="22.6328125" style="2" hidden="1" customWidth="1"/>
    <col min="28" max="28" width="31" style="1" hidden="1" customWidth="1"/>
    <col min="29" max="29" width="11.81640625" style="1" hidden="1" customWidth="1"/>
    <col min="30" max="30" width="4.08984375" style="1" hidden="1" customWidth="1"/>
    <col min="31" max="31" width="2.6328125" style="1" hidden="1" customWidth="1"/>
    <col min="32" max="32" width="1.08984375" style="1" hidden="1" customWidth="1"/>
    <col min="33" max="33" width="48.36328125" style="1" hidden="1" customWidth="1"/>
    <col min="34" max="34" width="22.6328125" style="1" hidden="1" customWidth="1"/>
    <col min="35" max="35" width="31" style="1" hidden="1" customWidth="1"/>
    <col min="36" max="36" width="12" style="9" hidden="1" customWidth="1"/>
    <col min="37" max="37" width="4.08984375" style="1" hidden="1" customWidth="1"/>
    <col min="38" max="38" width="2.6328125" style="1" hidden="1" customWidth="1"/>
    <col min="39" max="39" width="1.08984375" style="1" hidden="1" customWidth="1"/>
    <col min="40" max="40" width="57.453125" style="1" hidden="1" customWidth="1"/>
    <col min="41" max="41" width="22.6328125" style="1" hidden="1" customWidth="1"/>
    <col min="42" max="42" width="31" style="1" hidden="1" customWidth="1"/>
    <col min="43" max="43" width="9.453125" style="1" hidden="1" customWidth="1"/>
    <col min="44" max="44" width="4.08984375" style="1" hidden="1" customWidth="1"/>
    <col min="45" max="16384" width="9.08984375" style="1" hidden="1"/>
  </cols>
  <sheetData>
    <row r="1" spans="1:42" ht="30" hidden="1" customHeight="1" x14ac:dyDescent="0.5">
      <c r="D1" s="1">
        <v>1</v>
      </c>
      <c r="E1" s="1">
        <v>2</v>
      </c>
      <c r="F1" s="1">
        <v>3</v>
      </c>
      <c r="G1" s="1">
        <v>4</v>
      </c>
      <c r="H1" s="1">
        <v>5</v>
      </c>
      <c r="I1" s="1">
        <v>6</v>
      </c>
      <c r="J1" s="1">
        <v>7</v>
      </c>
      <c r="K1" s="1">
        <v>8</v>
      </c>
      <c r="L1" s="1">
        <v>9</v>
      </c>
      <c r="M1" s="1">
        <v>10</v>
      </c>
      <c r="N1" s="1">
        <v>11</v>
      </c>
      <c r="O1" s="1">
        <v>12</v>
      </c>
    </row>
    <row r="2" spans="1:42" ht="30" customHeight="1" x14ac:dyDescent="0.5">
      <c r="C2" s="281" t="s">
        <v>50</v>
      </c>
      <c r="D2" s="282"/>
      <c r="E2" s="282"/>
      <c r="Z2" s="40"/>
      <c r="AD2" s="10"/>
      <c r="AE2" s="2"/>
      <c r="AG2" s="11"/>
      <c r="AK2" s="10"/>
      <c r="AL2" s="2"/>
      <c r="AN2" s="11"/>
    </row>
    <row r="3" spans="1:42" s="12" customFormat="1" ht="35.75" customHeight="1" x14ac:dyDescent="0.5">
      <c r="B3" s="283" t="s">
        <v>98</v>
      </c>
      <c r="C3" s="283"/>
      <c r="D3" s="283"/>
      <c r="E3" s="283"/>
      <c r="S3" s="136"/>
      <c r="T3" s="136"/>
      <c r="U3" s="136"/>
      <c r="V3" s="136"/>
      <c r="W3" s="136"/>
      <c r="X3" s="33"/>
      <c r="Y3" s="195"/>
      <c r="Z3" s="195"/>
      <c r="AA3" s="196"/>
      <c r="AB3" s="196"/>
      <c r="AE3" s="33"/>
      <c r="AF3" s="284"/>
      <c r="AG3" s="284"/>
      <c r="AH3" s="284"/>
      <c r="AI3" s="284"/>
      <c r="AL3" s="33"/>
      <c r="AM3" s="284"/>
      <c r="AN3" s="284"/>
      <c r="AO3" s="284"/>
      <c r="AP3" s="284"/>
    </row>
    <row r="4" spans="1:42" s="13" customFormat="1" ht="74.25" customHeight="1" x14ac:dyDescent="0.5">
      <c r="A4" s="85"/>
      <c r="B4" s="206" t="s">
        <v>96</v>
      </c>
      <c r="C4" s="206"/>
      <c r="D4" s="206"/>
      <c r="E4" s="206"/>
      <c r="F4" s="206"/>
      <c r="G4" s="206"/>
      <c r="H4" s="206"/>
      <c r="I4" s="207"/>
      <c r="J4" s="207"/>
      <c r="K4" s="86"/>
      <c r="L4" s="86"/>
      <c r="M4" s="86"/>
      <c r="N4" s="86"/>
      <c r="O4" s="86"/>
      <c r="P4" s="86"/>
      <c r="Q4" s="86"/>
      <c r="R4" s="86"/>
      <c r="S4" s="135"/>
      <c r="T4" s="135"/>
      <c r="U4" s="135"/>
      <c r="V4" s="135"/>
      <c r="W4" s="135"/>
      <c r="X4" s="102"/>
      <c r="Y4" s="103"/>
      <c r="Z4" s="103"/>
      <c r="AA4" s="197"/>
      <c r="AB4" s="197"/>
      <c r="AE4" s="102"/>
      <c r="AF4" s="285"/>
      <c r="AG4" s="285"/>
      <c r="AH4" s="285"/>
      <c r="AI4" s="285"/>
      <c r="AJ4" s="137"/>
      <c r="AL4" s="102"/>
      <c r="AM4" s="285"/>
      <c r="AN4" s="285"/>
      <c r="AO4" s="285"/>
      <c r="AP4" s="285"/>
    </row>
    <row r="5" spans="1:42" ht="44.25" customHeight="1" x14ac:dyDescent="0.5">
      <c r="B5" s="8"/>
      <c r="C5" s="88" t="s">
        <v>99</v>
      </c>
      <c r="D5" s="6"/>
      <c r="E5" s="3"/>
      <c r="Y5" s="7"/>
      <c r="Z5" s="7"/>
      <c r="AA5" s="6"/>
      <c r="AB5" s="3"/>
      <c r="AD5" s="10"/>
      <c r="AE5" s="2"/>
      <c r="AF5" s="8"/>
      <c r="AG5" s="8"/>
      <c r="AH5" s="6"/>
      <c r="AI5" s="3"/>
      <c r="AK5" s="10"/>
      <c r="AL5" s="2"/>
      <c r="AM5" s="8"/>
      <c r="AN5" s="8"/>
      <c r="AO5" s="6"/>
      <c r="AP5" s="3"/>
    </row>
    <row r="6" spans="1:42" ht="33.9" customHeight="1" x14ac:dyDescent="0.5">
      <c r="B6" s="8"/>
      <c r="C6" s="8"/>
      <c r="D6" s="6"/>
      <c r="E6" s="3"/>
      <c r="S6" s="1"/>
      <c r="T6" s="1"/>
      <c r="U6" s="1"/>
      <c r="V6" s="1"/>
      <c r="W6" s="1"/>
      <c r="Y6" s="7"/>
      <c r="Z6" s="7"/>
      <c r="AA6" s="6"/>
      <c r="AB6" s="3"/>
      <c r="AD6" s="10"/>
      <c r="AE6" s="2"/>
      <c r="AF6" s="8"/>
      <c r="AG6" s="8"/>
      <c r="AH6" s="6"/>
      <c r="AI6" s="3"/>
      <c r="AK6" s="10"/>
      <c r="AL6" s="2"/>
      <c r="AM6" s="8"/>
      <c r="AN6" s="8"/>
      <c r="AO6" s="6"/>
      <c r="AP6" s="3"/>
    </row>
    <row r="7" spans="1:42" ht="33.9" customHeight="1" x14ac:dyDescent="0.5">
      <c r="B7" s="8"/>
      <c r="C7" s="279" t="str">
        <f>'New Instructions'!D14</f>
        <v>Annually</v>
      </c>
      <c r="D7" s="280"/>
      <c r="E7" s="240">
        <f>INDEX(Lookups!$C$3:$E$14,MATCH('Working Together'!D$1,Lookups!$B$3:$B$14,0),MATCH($C$7,Lookups!$C$2:$E$2,0))</f>
        <v>2020</v>
      </c>
      <c r="F7" s="240">
        <f>INDEX(Lookups!$C$3:$E$14,MATCH('Working Together'!E$1,Lookups!$B$3:$B$14,0),MATCH($C$7,Lookups!$C$2:$E$2,0))</f>
        <v>2021</v>
      </c>
      <c r="G7" s="240">
        <f>INDEX(Lookups!$C$3:$E$14,MATCH('Working Together'!F$1,Lookups!$B$3:$B$14,0),MATCH($C$7,Lookups!$C$2:$E$2,0))</f>
        <v>2022</v>
      </c>
      <c r="H7" s="240">
        <f>INDEX(Lookups!$C$3:$E$14,MATCH('Working Together'!G$1,Lookups!$B$3:$B$14,0),MATCH($C$7,Lookups!$C$2:$E$2,0))</f>
        <v>2023</v>
      </c>
      <c r="I7" s="240" t="str">
        <f>INDEX(Lookups!$C$3:$E$14,MATCH('Working Together'!H$1,Lookups!$B$3:$B$14,0),MATCH($C$7,Lookups!$C$2:$E$2,0))</f>
        <v/>
      </c>
      <c r="J7" s="240" t="str">
        <f>INDEX(Lookups!$C$3:$E$14,MATCH('Working Together'!I$1,Lookups!$B$3:$B$14,0),MATCH($C$7,Lookups!$C$2:$E$2,0))</f>
        <v/>
      </c>
      <c r="K7" s="240" t="str">
        <f>INDEX(Lookups!$C$3:$E$14,MATCH('Working Together'!J$1,Lookups!$B$3:$B$14,0),MATCH($C$7,Lookups!$C$2:$E$2,0))</f>
        <v/>
      </c>
      <c r="L7" s="240" t="str">
        <f>INDEX(Lookups!$C$3:$E$14,MATCH('Working Together'!K$1,Lookups!$B$3:$B$14,0),MATCH($C$7,Lookups!$C$2:$E$2,0))</f>
        <v/>
      </c>
      <c r="M7" s="240" t="str">
        <f>INDEX(Lookups!$C$3:$E$14,MATCH('Working Together'!L$1,Lookups!$B$3:$B$14,0),MATCH($C$7,Lookups!$C$2:$E$2,0))</f>
        <v/>
      </c>
      <c r="N7" s="240" t="str">
        <f>INDEX(Lookups!$C$3:$E$14,MATCH('Working Together'!M$1,Lookups!$B$3:$B$14,0),MATCH($C$7,Lookups!$C$2:$E$2,0))</f>
        <v/>
      </c>
      <c r="O7" s="240" t="str">
        <f>INDEX(Lookups!$C$3:$E$14,MATCH('Working Together'!N$1,Lookups!$B$3:$B$14,0),MATCH($C$7,Lookups!$C$2:$E$2,0))</f>
        <v/>
      </c>
      <c r="P7" s="240" t="str">
        <f>INDEX(Lookups!$C$3:$E$14,MATCH('Working Together'!O$1,Lookups!$B$3:$B$14,0),MATCH($C$7,Lookups!$C$2:$E$2,0))</f>
        <v/>
      </c>
      <c r="Y7" s="7"/>
      <c r="Z7" s="7"/>
      <c r="AA7" s="6"/>
      <c r="AB7" s="3"/>
      <c r="AD7" s="10"/>
      <c r="AE7" s="2"/>
      <c r="AF7" s="8"/>
      <c r="AG7" s="8"/>
      <c r="AH7" s="6"/>
      <c r="AI7" s="3"/>
      <c r="AK7" s="10"/>
      <c r="AL7" s="2"/>
      <c r="AM7" s="8"/>
      <c r="AN7" s="8"/>
      <c r="AO7" s="6"/>
      <c r="AP7" s="3"/>
    </row>
    <row r="8" spans="1:42" ht="33.9" customHeight="1" x14ac:dyDescent="0.5">
      <c r="B8" s="8"/>
      <c r="C8" s="279" t="s">
        <v>112</v>
      </c>
      <c r="D8" s="280"/>
      <c r="E8" s="243" t="str">
        <f>IF((E15+E27+E40+E54)/3=0,"",(E15+E27+E40+E54)/3)</f>
        <v/>
      </c>
      <c r="F8" s="243" t="str">
        <f t="shared" ref="F8:P8" si="0">IF((F15+F27+F40+F54)/3=0,"",(F15+F27+F40+F54)/3)</f>
        <v/>
      </c>
      <c r="G8" s="243" t="str">
        <f t="shared" si="0"/>
        <v/>
      </c>
      <c r="H8" s="243" t="str">
        <f t="shared" si="0"/>
        <v/>
      </c>
      <c r="I8" s="244" t="str">
        <f t="shared" si="0"/>
        <v/>
      </c>
      <c r="J8" s="244" t="str">
        <f t="shared" si="0"/>
        <v/>
      </c>
      <c r="K8" s="244" t="str">
        <f t="shared" si="0"/>
        <v/>
      </c>
      <c r="L8" s="244" t="str">
        <f t="shared" si="0"/>
        <v/>
      </c>
      <c r="M8" s="244" t="str">
        <f t="shared" si="0"/>
        <v/>
      </c>
      <c r="N8" s="244" t="str">
        <f t="shared" si="0"/>
        <v/>
      </c>
      <c r="O8" s="244" t="str">
        <f t="shared" si="0"/>
        <v/>
      </c>
      <c r="P8" s="244" t="str">
        <f t="shared" si="0"/>
        <v/>
      </c>
      <c r="S8" s="1"/>
      <c r="T8" s="1"/>
      <c r="U8" s="1"/>
      <c r="V8" s="1"/>
      <c r="W8" s="1"/>
      <c r="Y8" s="7"/>
      <c r="Z8" s="7"/>
      <c r="AA8" s="6"/>
      <c r="AB8" s="3"/>
      <c r="AD8" s="10"/>
      <c r="AE8" s="2"/>
      <c r="AF8" s="8"/>
      <c r="AG8" s="8"/>
      <c r="AH8" s="6"/>
      <c r="AI8" s="3"/>
      <c r="AK8" s="10"/>
      <c r="AL8" s="2"/>
      <c r="AM8" s="8"/>
      <c r="AN8" s="8"/>
      <c r="AO8" s="6"/>
      <c r="AP8" s="3"/>
    </row>
    <row r="9" spans="1:42" ht="33.9" customHeight="1" thickBot="1" x14ac:dyDescent="0.55000000000000004">
      <c r="B9" s="8"/>
      <c r="C9" s="8"/>
      <c r="D9" s="6"/>
      <c r="E9" s="3"/>
      <c r="T9" s="148"/>
      <c r="V9" s="148"/>
      <c r="Y9" s="7"/>
      <c r="Z9" s="7"/>
      <c r="AA9" s="6"/>
      <c r="AB9" s="3"/>
      <c r="AD9" s="10"/>
      <c r="AE9" s="2"/>
      <c r="AF9" s="8"/>
      <c r="AG9" s="8"/>
      <c r="AH9" s="6"/>
      <c r="AI9" s="3"/>
      <c r="AK9" s="10"/>
      <c r="AL9" s="2"/>
      <c r="AM9" s="8"/>
      <c r="AN9" s="8"/>
      <c r="AO9" s="6"/>
      <c r="AP9" s="3"/>
    </row>
    <row r="10" spans="1:42" ht="49.25" customHeight="1" thickTop="1" thickBot="1" x14ac:dyDescent="0.55000000000000004">
      <c r="B10" s="163"/>
      <c r="C10" s="164" t="s">
        <v>126</v>
      </c>
      <c r="D10" s="164"/>
      <c r="E10" s="164"/>
      <c r="F10" s="165"/>
      <c r="G10" s="165"/>
      <c r="H10" s="165"/>
      <c r="I10" s="165"/>
      <c r="J10" s="165"/>
      <c r="K10" s="165"/>
      <c r="L10" s="165"/>
      <c r="M10" s="165"/>
      <c r="N10" s="165"/>
      <c r="O10" s="165"/>
      <c r="P10" s="165"/>
      <c r="Q10" s="166"/>
      <c r="S10" s="295" t="s">
        <v>284</v>
      </c>
      <c r="T10" s="257"/>
      <c r="U10" s="257"/>
      <c r="V10" s="257"/>
      <c r="W10" s="258"/>
      <c r="Y10" s="96"/>
      <c r="Z10" s="96"/>
      <c r="AD10" s="10"/>
      <c r="AE10" s="2"/>
      <c r="AJ10" s="1"/>
      <c r="AK10" s="10"/>
      <c r="AL10" s="2"/>
    </row>
    <row r="11" spans="1:42" ht="66.75" customHeight="1" thickTop="1" x14ac:dyDescent="0.5">
      <c r="B11" s="187"/>
      <c r="C11" s="286" t="s">
        <v>53</v>
      </c>
      <c r="D11" s="286"/>
      <c r="E11" s="286"/>
      <c r="F11" s="286"/>
      <c r="G11" s="286"/>
      <c r="H11" s="286" t="s">
        <v>4</v>
      </c>
      <c r="I11" s="286"/>
      <c r="J11" s="286"/>
      <c r="K11" s="286"/>
      <c r="L11" s="286"/>
      <c r="M11" s="194"/>
      <c r="N11" s="194"/>
      <c r="O11" s="194"/>
      <c r="P11" s="194"/>
      <c r="Q11" s="167"/>
      <c r="R11" s="100"/>
      <c r="S11" s="296"/>
      <c r="T11" s="297"/>
      <c r="U11" s="297"/>
      <c r="V11" s="297"/>
      <c r="W11" s="298"/>
      <c r="Y11" s="95"/>
      <c r="Z11" s="95"/>
      <c r="AD11" s="10"/>
      <c r="AE11" s="2"/>
      <c r="AJ11" s="1"/>
      <c r="AK11" s="10"/>
      <c r="AL11" s="2"/>
    </row>
    <row r="12" spans="1:42" ht="96.5" customHeight="1" x14ac:dyDescent="0.5">
      <c r="B12" s="188"/>
      <c r="C12" s="287" t="s">
        <v>68</v>
      </c>
      <c r="D12" s="287"/>
      <c r="E12" s="287"/>
      <c r="F12" s="287"/>
      <c r="G12" s="287"/>
      <c r="H12" s="287" t="s">
        <v>149</v>
      </c>
      <c r="I12" s="287"/>
      <c r="J12" s="287"/>
      <c r="K12" s="287"/>
      <c r="L12" s="287"/>
      <c r="M12" s="192"/>
      <c r="N12" s="192"/>
      <c r="O12" s="192"/>
      <c r="P12" s="192"/>
      <c r="Q12" s="168"/>
      <c r="R12" s="101"/>
      <c r="S12" s="296"/>
      <c r="T12" s="297"/>
      <c r="U12" s="297"/>
      <c r="V12" s="297"/>
      <c r="W12" s="298"/>
      <c r="Y12" s="95"/>
      <c r="Z12" s="95"/>
      <c r="AD12" s="10"/>
      <c r="AE12" s="2"/>
      <c r="AJ12" s="1"/>
      <c r="AK12" s="10"/>
      <c r="AL12" s="2"/>
    </row>
    <row r="13" spans="1:42" ht="80" customHeight="1" x14ac:dyDescent="0.5">
      <c r="B13" s="188"/>
      <c r="C13" s="287"/>
      <c r="D13" s="287"/>
      <c r="E13" s="287"/>
      <c r="F13" s="287"/>
      <c r="G13" s="287"/>
      <c r="H13" s="287"/>
      <c r="I13" s="287"/>
      <c r="J13" s="287"/>
      <c r="K13" s="287"/>
      <c r="L13" s="287"/>
      <c r="M13" s="193"/>
      <c r="N13" s="193"/>
      <c r="O13" s="193"/>
      <c r="P13" s="193"/>
      <c r="Q13" s="169"/>
      <c r="R13" s="87"/>
      <c r="S13" s="296"/>
      <c r="T13" s="297"/>
      <c r="U13" s="297"/>
      <c r="V13" s="297"/>
      <c r="W13" s="298"/>
      <c r="Y13" s="95"/>
      <c r="Z13" s="95"/>
      <c r="AD13" s="10"/>
      <c r="AE13" s="2"/>
      <c r="AJ13" s="1"/>
      <c r="AK13" s="10"/>
      <c r="AL13" s="2"/>
    </row>
    <row r="14" spans="1:42" ht="35.75" customHeight="1" x14ac:dyDescent="0.5">
      <c r="B14" s="188"/>
      <c r="C14" s="279" t="str">
        <f>'New Instructions'!D14</f>
        <v>Annually</v>
      </c>
      <c r="D14" s="280"/>
      <c r="E14" s="240">
        <f>INDEX(Lookups!$C$3:$E$14,MATCH('Working Together'!D$1,Lookups!$B$3:$B$14,0),MATCH($C$7,Lookups!$C$2:$E$2,0))</f>
        <v>2020</v>
      </c>
      <c r="F14" s="240">
        <f>INDEX(Lookups!$C$3:$E$14,MATCH('Working Together'!E$1,Lookups!$B$3:$B$14,0),MATCH($C$7,Lookups!$C$2:$E$2,0))</f>
        <v>2021</v>
      </c>
      <c r="G14" s="240">
        <f>INDEX(Lookups!$C$3:$E$14,MATCH('Working Together'!F$1,Lookups!$B$3:$B$14,0),MATCH($C$7,Lookups!$C$2:$E$2,0))</f>
        <v>2022</v>
      </c>
      <c r="H14" s="240">
        <f>INDEX(Lookups!$C$3:$E$14,MATCH('Working Together'!G$1,Lookups!$B$3:$B$14,0),MATCH($C$7,Lookups!$C$2:$E$2,0))</f>
        <v>2023</v>
      </c>
      <c r="I14" s="240" t="str">
        <f>INDEX(Lookups!$C$3:$E$14,MATCH('Working Together'!H$1,Lookups!$B$3:$B$14,0),MATCH($C$7,Lookups!$C$2:$E$2,0))</f>
        <v/>
      </c>
      <c r="J14" s="240" t="str">
        <f>INDEX(Lookups!$C$3:$E$14,MATCH('Working Together'!I$1,Lookups!$B$3:$B$14,0),MATCH($C$7,Lookups!$C$2:$E$2,0))</f>
        <v/>
      </c>
      <c r="K14" s="240" t="str">
        <f>INDEX(Lookups!$C$3:$E$14,MATCH('Working Together'!J$1,Lookups!$B$3:$B$14,0),MATCH($C$7,Lookups!$C$2:$E$2,0))</f>
        <v/>
      </c>
      <c r="L14" s="240" t="str">
        <f>INDEX(Lookups!$C$3:$E$14,MATCH('Working Together'!K$1,Lookups!$B$3:$B$14,0),MATCH($C$7,Lookups!$C$2:$E$2,0))</f>
        <v/>
      </c>
      <c r="M14" s="240" t="str">
        <f>INDEX(Lookups!$C$3:$E$14,MATCH('Working Together'!L$1,Lookups!$B$3:$B$14,0),MATCH($C$7,Lookups!$C$2:$E$2,0))</f>
        <v/>
      </c>
      <c r="N14" s="240" t="str">
        <f>INDEX(Lookups!$C$3:$E$14,MATCH('Working Together'!M$1,Lookups!$B$3:$B$14,0),MATCH($C$7,Lookups!$C$2:$E$2,0))</f>
        <v/>
      </c>
      <c r="O14" s="240" t="str">
        <f>INDEX(Lookups!$C$3:$E$14,MATCH('Working Together'!N$1,Lookups!$B$3:$B$14,0),MATCH($C$7,Lookups!$C$2:$E$2,0))</f>
        <v/>
      </c>
      <c r="P14" s="240" t="str">
        <f>INDEX(Lookups!$C$3:$E$14,MATCH('Working Together'!O$1,Lookups!$B$3:$B$14,0),MATCH($C$7,Lookups!$C$2:$E$2,0))</f>
        <v/>
      </c>
      <c r="Q14" s="169"/>
      <c r="R14" s="87"/>
      <c r="S14" s="296"/>
      <c r="T14" s="297"/>
      <c r="U14" s="297"/>
      <c r="V14" s="297"/>
      <c r="W14" s="298"/>
      <c r="Y14" s="95"/>
      <c r="Z14" s="95"/>
      <c r="AD14" s="10"/>
      <c r="AE14" s="2"/>
      <c r="AJ14" s="1"/>
      <c r="AK14" s="10"/>
      <c r="AL14" s="2"/>
    </row>
    <row r="15" spans="1:42" ht="35.75" customHeight="1" x14ac:dyDescent="0.5">
      <c r="B15" s="188"/>
      <c r="C15" s="279" t="s">
        <v>112</v>
      </c>
      <c r="D15" s="280"/>
      <c r="E15" s="150"/>
      <c r="F15" s="150"/>
      <c r="G15" s="150"/>
      <c r="H15" s="150"/>
      <c r="I15" s="149"/>
      <c r="J15" s="149"/>
      <c r="K15" s="149"/>
      <c r="L15" s="149"/>
      <c r="M15" s="149"/>
      <c r="N15" s="149"/>
      <c r="O15" s="149"/>
      <c r="P15" s="149"/>
      <c r="Q15" s="169"/>
      <c r="R15" s="87"/>
      <c r="S15" s="296"/>
      <c r="T15" s="297"/>
      <c r="U15" s="297"/>
      <c r="V15" s="297"/>
      <c r="W15" s="298"/>
      <c r="Y15" s="95"/>
      <c r="Z15" s="95"/>
      <c r="AD15" s="10"/>
      <c r="AE15" s="2"/>
      <c r="AJ15" s="1"/>
      <c r="AK15" s="10"/>
      <c r="AL15" s="2"/>
    </row>
    <row r="16" spans="1:42" ht="10.25" customHeight="1" thickBot="1" x14ac:dyDescent="0.55000000000000004">
      <c r="B16" s="170"/>
      <c r="C16" s="171"/>
      <c r="D16" s="172"/>
      <c r="E16" s="173"/>
      <c r="F16" s="173"/>
      <c r="G16" s="173"/>
      <c r="H16" s="173"/>
      <c r="I16" s="173"/>
      <c r="J16" s="173"/>
      <c r="K16" s="173"/>
      <c r="L16" s="173"/>
      <c r="M16" s="173"/>
      <c r="N16" s="173"/>
      <c r="O16" s="173"/>
      <c r="P16" s="173"/>
      <c r="Q16" s="174"/>
      <c r="R16" s="87"/>
      <c r="S16" s="299"/>
      <c r="T16" s="300"/>
      <c r="U16" s="300"/>
      <c r="V16" s="300"/>
      <c r="W16" s="301"/>
      <c r="Y16" s="95"/>
      <c r="Z16" s="95"/>
      <c r="AD16" s="10"/>
      <c r="AE16" s="2"/>
      <c r="AJ16" s="1"/>
      <c r="AK16" s="10"/>
      <c r="AL16" s="2"/>
    </row>
    <row r="17" spans="1:38" ht="17.75" customHeight="1" thickTop="1" thickBot="1" x14ac:dyDescent="0.55000000000000004">
      <c r="AE17" s="2"/>
      <c r="AJ17" s="1"/>
      <c r="AL17" s="2"/>
    </row>
    <row r="18" spans="1:38" ht="42.75" customHeight="1" thickTop="1" thickBot="1" x14ac:dyDescent="0.55000000000000004">
      <c r="A18" s="4"/>
      <c r="B18" s="175"/>
      <c r="C18" s="200" t="s">
        <v>122</v>
      </c>
      <c r="D18" s="288" t="s">
        <v>91</v>
      </c>
      <c r="E18" s="288"/>
      <c r="F18" s="288"/>
      <c r="G18" s="288" t="s">
        <v>116</v>
      </c>
      <c r="H18" s="288"/>
      <c r="I18" s="288" t="s">
        <v>115</v>
      </c>
      <c r="J18" s="288"/>
      <c r="K18" s="177" t="s">
        <v>113</v>
      </c>
      <c r="L18" s="177" t="s">
        <v>108</v>
      </c>
      <c r="M18" s="177" t="s">
        <v>109</v>
      </c>
      <c r="N18" s="177" t="s">
        <v>114</v>
      </c>
      <c r="O18" s="177"/>
      <c r="P18" s="177"/>
      <c r="Q18" s="178"/>
      <c r="R18" s="94"/>
      <c r="S18" s="162" t="s">
        <v>240</v>
      </c>
      <c r="T18" s="148"/>
      <c r="U18" s="162" t="s">
        <v>241</v>
      </c>
      <c r="V18" s="148"/>
      <c r="W18" s="162" t="s">
        <v>118</v>
      </c>
      <c r="Y18" s="96"/>
      <c r="Z18" s="96"/>
      <c r="AA18" s="1"/>
      <c r="AD18" s="10"/>
      <c r="AE18" s="34"/>
      <c r="AJ18" s="1"/>
      <c r="AK18" s="10"/>
      <c r="AL18" s="34"/>
    </row>
    <row r="19" spans="1:38" ht="35.4" customHeight="1" thickTop="1" thickBot="1" x14ac:dyDescent="0.55000000000000004">
      <c r="A19" s="5"/>
      <c r="B19" s="182"/>
      <c r="C19" s="251" t="s">
        <v>211</v>
      </c>
      <c r="D19" s="289" t="s">
        <v>198</v>
      </c>
      <c r="E19" s="289"/>
      <c r="F19" s="289"/>
      <c r="G19" s="289" t="s">
        <v>270</v>
      </c>
      <c r="H19" s="289"/>
      <c r="I19" s="290"/>
      <c r="J19" s="290"/>
      <c r="K19" s="229" t="s">
        <v>117</v>
      </c>
      <c r="L19" s="229"/>
      <c r="M19" s="229"/>
      <c r="N19" s="229"/>
      <c r="O19" s="198"/>
      <c r="P19" s="198"/>
      <c r="Q19" s="189"/>
      <c r="R19" s="93"/>
      <c r="S19" s="231"/>
      <c r="T19" s="148"/>
      <c r="U19" s="231"/>
      <c r="V19" s="148"/>
      <c r="W19" s="231"/>
      <c r="Y19" s="95"/>
      <c r="Z19" s="95"/>
      <c r="AA19" s="1"/>
      <c r="AD19" s="10"/>
      <c r="AE19" s="2"/>
      <c r="AJ19" s="1"/>
      <c r="AK19" s="10"/>
      <c r="AL19" s="2"/>
    </row>
    <row r="20" spans="1:38" ht="35.4" customHeight="1" thickTop="1" thickBot="1" x14ac:dyDescent="0.55000000000000004">
      <c r="A20" s="5"/>
      <c r="B20" s="183"/>
      <c r="C20" s="250" t="s">
        <v>212</v>
      </c>
      <c r="D20" s="291" t="s">
        <v>199</v>
      </c>
      <c r="E20" s="291"/>
      <c r="F20" s="291"/>
      <c r="G20" s="291" t="s">
        <v>270</v>
      </c>
      <c r="H20" s="291"/>
      <c r="I20" s="292"/>
      <c r="J20" s="292"/>
      <c r="K20" s="230" t="s">
        <v>117</v>
      </c>
      <c r="L20" s="230"/>
      <c r="M20" s="230"/>
      <c r="N20" s="230"/>
      <c r="O20" s="199"/>
      <c r="P20" s="199"/>
      <c r="Q20" s="190"/>
      <c r="R20" s="93"/>
      <c r="S20" s="234"/>
      <c r="T20" s="148"/>
      <c r="U20" s="232"/>
      <c r="V20" s="148"/>
      <c r="W20" s="232"/>
      <c r="Y20" s="95"/>
      <c r="Z20" s="95"/>
      <c r="AA20" s="1"/>
      <c r="AD20" s="10"/>
      <c r="AE20" s="2"/>
      <c r="AJ20" s="1"/>
      <c r="AK20" s="10"/>
      <c r="AL20" s="2"/>
    </row>
    <row r="21" spans="1:38" ht="27" customHeight="1" thickTop="1" thickBot="1" x14ac:dyDescent="0.55000000000000004">
      <c r="A21" s="2"/>
      <c r="B21" s="2"/>
      <c r="C21" s="2"/>
      <c r="D21" s="2"/>
      <c r="E21" s="2"/>
      <c r="F21" s="2"/>
      <c r="G21" s="2"/>
      <c r="H21" s="2"/>
      <c r="I21" s="2"/>
      <c r="J21" s="2"/>
      <c r="K21" s="2"/>
      <c r="L21" s="2"/>
      <c r="M21" s="2"/>
      <c r="N21" s="2"/>
      <c r="O21" s="2"/>
      <c r="P21" s="2"/>
      <c r="Q21" s="2"/>
      <c r="R21" s="2"/>
      <c r="S21" s="2"/>
      <c r="T21" s="2"/>
      <c r="U21" s="2"/>
      <c r="V21" s="2"/>
      <c r="W21" s="2"/>
      <c r="Y21" s="95"/>
      <c r="Z21" s="95"/>
      <c r="AA21" s="1"/>
      <c r="AD21" s="10"/>
      <c r="AE21" s="2"/>
      <c r="AJ21" s="1"/>
      <c r="AK21" s="10"/>
      <c r="AL21" s="2"/>
    </row>
    <row r="22" spans="1:38" ht="49.25" customHeight="1" thickTop="1" thickBot="1" x14ac:dyDescent="0.55000000000000004">
      <c r="B22" s="163"/>
      <c r="C22" s="164"/>
      <c r="D22" s="164" t="s">
        <v>123</v>
      </c>
      <c r="E22" s="164"/>
      <c r="F22" s="165"/>
      <c r="G22" s="165"/>
      <c r="H22" s="165"/>
      <c r="I22" s="165"/>
      <c r="J22" s="165"/>
      <c r="K22" s="165"/>
      <c r="L22" s="165"/>
      <c r="M22" s="165"/>
      <c r="N22" s="165"/>
      <c r="O22" s="165"/>
      <c r="P22" s="165"/>
      <c r="Q22" s="166"/>
      <c r="S22" s="295" t="s">
        <v>280</v>
      </c>
      <c r="T22" s="257"/>
      <c r="U22" s="257"/>
      <c r="V22" s="257"/>
      <c r="W22" s="258"/>
      <c r="Y22" s="96"/>
      <c r="Z22" s="96"/>
      <c r="AD22" s="10"/>
      <c r="AE22" s="2"/>
      <c r="AJ22" s="1"/>
      <c r="AK22" s="10"/>
      <c r="AL22" s="2"/>
    </row>
    <row r="23" spans="1:38" ht="66.75" customHeight="1" thickTop="1" x14ac:dyDescent="0.5">
      <c r="B23" s="187"/>
      <c r="C23" s="286" t="s">
        <v>53</v>
      </c>
      <c r="D23" s="286"/>
      <c r="E23" s="286"/>
      <c r="F23" s="286"/>
      <c r="G23" s="286"/>
      <c r="H23" s="286" t="s">
        <v>4</v>
      </c>
      <c r="I23" s="286"/>
      <c r="J23" s="286"/>
      <c r="K23" s="286"/>
      <c r="L23" s="286"/>
      <c r="M23" s="194"/>
      <c r="N23" s="194"/>
      <c r="O23" s="194"/>
      <c r="P23" s="194"/>
      <c r="Q23" s="167"/>
      <c r="R23" s="100"/>
      <c r="S23" s="296"/>
      <c r="T23" s="297"/>
      <c r="U23" s="297"/>
      <c r="V23" s="297"/>
      <c r="W23" s="298"/>
      <c r="Y23" s="95"/>
      <c r="Z23" s="95"/>
      <c r="AD23" s="10"/>
      <c r="AE23" s="2"/>
      <c r="AJ23" s="1"/>
      <c r="AK23" s="10"/>
      <c r="AL23" s="2"/>
    </row>
    <row r="24" spans="1:38" ht="80" customHeight="1" x14ac:dyDescent="0.5">
      <c r="B24" s="188"/>
      <c r="C24" s="287" t="s">
        <v>69</v>
      </c>
      <c r="D24" s="287"/>
      <c r="E24" s="287"/>
      <c r="F24" s="287"/>
      <c r="G24" s="287"/>
      <c r="H24" s="287" t="s">
        <v>149</v>
      </c>
      <c r="I24" s="287"/>
      <c r="J24" s="287"/>
      <c r="K24" s="287"/>
      <c r="L24" s="287"/>
      <c r="M24" s="192"/>
      <c r="N24" s="192"/>
      <c r="O24" s="192"/>
      <c r="P24" s="192"/>
      <c r="Q24" s="168"/>
      <c r="R24" s="101"/>
      <c r="S24" s="296"/>
      <c r="T24" s="297"/>
      <c r="U24" s="297"/>
      <c r="V24" s="297"/>
      <c r="W24" s="298"/>
      <c r="Y24" s="95"/>
      <c r="Z24" s="95"/>
      <c r="AD24" s="10"/>
      <c r="AE24" s="2"/>
      <c r="AJ24" s="1"/>
      <c r="AK24" s="10"/>
      <c r="AL24" s="2"/>
    </row>
    <row r="25" spans="1:38" ht="89.75" customHeight="1" x14ac:dyDescent="0.5">
      <c r="B25" s="188"/>
      <c r="C25" s="287"/>
      <c r="D25" s="287"/>
      <c r="E25" s="287"/>
      <c r="F25" s="287"/>
      <c r="G25" s="287"/>
      <c r="H25" s="287"/>
      <c r="I25" s="287"/>
      <c r="J25" s="287"/>
      <c r="K25" s="287"/>
      <c r="L25" s="287"/>
      <c r="M25" s="193"/>
      <c r="N25" s="193"/>
      <c r="O25" s="193"/>
      <c r="P25" s="193"/>
      <c r="Q25" s="169"/>
      <c r="R25" s="87"/>
      <c r="S25" s="296"/>
      <c r="T25" s="297"/>
      <c r="U25" s="297"/>
      <c r="V25" s="297"/>
      <c r="W25" s="298"/>
      <c r="Y25" s="95"/>
      <c r="Z25" s="95"/>
      <c r="AD25" s="10"/>
      <c r="AE25" s="2"/>
      <c r="AJ25" s="1"/>
      <c r="AK25" s="10"/>
      <c r="AL25" s="2"/>
    </row>
    <row r="26" spans="1:38" ht="35.75" customHeight="1" x14ac:dyDescent="0.5">
      <c r="B26" s="188"/>
      <c r="C26" s="279" t="str">
        <f>'New Instructions'!D14</f>
        <v>Annually</v>
      </c>
      <c r="D26" s="280"/>
      <c r="E26" s="240">
        <f>INDEX(Lookups!$C$3:$E$14,MATCH('Working Together'!D$1,Lookups!$B$3:$B$14,0),MATCH($C$7,Lookups!$C$2:$E$2,0))</f>
        <v>2020</v>
      </c>
      <c r="F26" s="240">
        <f>INDEX(Lookups!$C$3:$E$14,MATCH('Working Together'!E$1,Lookups!$B$3:$B$14,0),MATCH($C$7,Lookups!$C$2:$E$2,0))</f>
        <v>2021</v>
      </c>
      <c r="G26" s="240">
        <f>INDEX(Lookups!$C$3:$E$14,MATCH('Working Together'!F$1,Lookups!$B$3:$B$14,0),MATCH($C$7,Lookups!$C$2:$E$2,0))</f>
        <v>2022</v>
      </c>
      <c r="H26" s="240">
        <f>INDEX(Lookups!$C$3:$E$14,MATCH('Working Together'!G$1,Lookups!$B$3:$B$14,0),MATCH($C$7,Lookups!$C$2:$E$2,0))</f>
        <v>2023</v>
      </c>
      <c r="I26" s="240" t="str">
        <f>INDEX(Lookups!$C$3:$E$14,MATCH('Working Together'!H$1,Lookups!$B$3:$B$14,0),MATCH($C$7,Lookups!$C$2:$E$2,0))</f>
        <v/>
      </c>
      <c r="J26" s="240" t="str">
        <f>INDEX(Lookups!$C$3:$E$14,MATCH('Working Together'!I$1,Lookups!$B$3:$B$14,0),MATCH($C$7,Lookups!$C$2:$E$2,0))</f>
        <v/>
      </c>
      <c r="K26" s="240" t="str">
        <f>INDEX(Lookups!$C$3:$E$14,MATCH('Working Together'!J$1,Lookups!$B$3:$B$14,0),MATCH($C$7,Lookups!$C$2:$E$2,0))</f>
        <v/>
      </c>
      <c r="L26" s="240" t="str">
        <f>INDEX(Lookups!$C$3:$E$14,MATCH('Working Together'!K$1,Lookups!$B$3:$B$14,0),MATCH($C$7,Lookups!$C$2:$E$2,0))</f>
        <v/>
      </c>
      <c r="M26" s="240" t="str">
        <f>INDEX(Lookups!$C$3:$E$14,MATCH('Working Together'!L$1,Lookups!$B$3:$B$14,0),MATCH($C$7,Lookups!$C$2:$E$2,0))</f>
        <v/>
      </c>
      <c r="N26" s="240" t="str">
        <f>INDEX(Lookups!$C$3:$E$14,MATCH('Working Together'!M$1,Lookups!$B$3:$B$14,0),MATCH($C$7,Lookups!$C$2:$E$2,0))</f>
        <v/>
      </c>
      <c r="O26" s="240" t="str">
        <f>INDEX(Lookups!$C$3:$E$14,MATCH('Working Together'!N$1,Lookups!$B$3:$B$14,0),MATCH($C$7,Lookups!$C$2:$E$2,0))</f>
        <v/>
      </c>
      <c r="P26" s="240" t="str">
        <f>INDEX(Lookups!$C$3:$E$14,MATCH('Working Together'!O$1,Lookups!$B$3:$B$14,0),MATCH($C$7,Lookups!$C$2:$E$2,0))</f>
        <v/>
      </c>
      <c r="Q26" s="169"/>
      <c r="R26" s="87"/>
      <c r="S26" s="296"/>
      <c r="T26" s="297"/>
      <c r="U26" s="297"/>
      <c r="V26" s="297"/>
      <c r="W26" s="298"/>
      <c r="Y26" s="95"/>
      <c r="Z26" s="95"/>
      <c r="AD26" s="10"/>
      <c r="AE26" s="2"/>
      <c r="AJ26" s="1"/>
      <c r="AK26" s="10"/>
      <c r="AL26" s="2"/>
    </row>
    <row r="27" spans="1:38" ht="35.75" customHeight="1" x14ac:dyDescent="0.5">
      <c r="B27" s="188"/>
      <c r="C27" s="279" t="s">
        <v>112</v>
      </c>
      <c r="D27" s="280"/>
      <c r="E27" s="150"/>
      <c r="F27" s="150"/>
      <c r="G27" s="150"/>
      <c r="H27" s="150"/>
      <c r="I27" s="149"/>
      <c r="J27" s="149"/>
      <c r="K27" s="149"/>
      <c r="L27" s="149"/>
      <c r="M27" s="149"/>
      <c r="N27" s="149"/>
      <c r="O27" s="149"/>
      <c r="P27" s="149"/>
      <c r="Q27" s="169"/>
      <c r="R27" s="87"/>
      <c r="S27" s="296"/>
      <c r="T27" s="297"/>
      <c r="U27" s="297"/>
      <c r="V27" s="297"/>
      <c r="W27" s="298"/>
      <c r="Y27" s="95"/>
      <c r="Z27" s="95"/>
      <c r="AD27" s="10"/>
      <c r="AE27" s="2"/>
      <c r="AJ27" s="1"/>
      <c r="AK27" s="10"/>
      <c r="AL27" s="2"/>
    </row>
    <row r="28" spans="1:38" ht="10.25" customHeight="1" thickBot="1" x14ac:dyDescent="0.55000000000000004">
      <c r="B28" s="170"/>
      <c r="C28" s="171"/>
      <c r="D28" s="172"/>
      <c r="E28" s="173"/>
      <c r="F28" s="173"/>
      <c r="G28" s="173"/>
      <c r="H28" s="173"/>
      <c r="I28" s="173"/>
      <c r="J28" s="173"/>
      <c r="K28" s="173"/>
      <c r="L28" s="173"/>
      <c r="M28" s="173"/>
      <c r="N28" s="173"/>
      <c r="O28" s="173"/>
      <c r="P28" s="173"/>
      <c r="Q28" s="174"/>
      <c r="R28" s="87"/>
      <c r="S28" s="299"/>
      <c r="T28" s="300"/>
      <c r="U28" s="300"/>
      <c r="V28" s="300"/>
      <c r="W28" s="301"/>
      <c r="Y28" s="95"/>
      <c r="Z28" s="95"/>
      <c r="AD28" s="10"/>
      <c r="AE28" s="2"/>
      <c r="AJ28" s="1"/>
      <c r="AK28" s="10"/>
      <c r="AL28" s="2"/>
    </row>
    <row r="29" spans="1:38" ht="29" customHeight="1" thickTop="1" thickBot="1" x14ac:dyDescent="0.55000000000000004">
      <c r="S29" s="1"/>
      <c r="T29" s="1"/>
      <c r="U29" s="1"/>
      <c r="V29" s="1"/>
      <c r="W29" s="1"/>
      <c r="Y29" s="95"/>
      <c r="Z29" s="95"/>
      <c r="AD29" s="10"/>
      <c r="AE29" s="2"/>
      <c r="AJ29" s="1"/>
      <c r="AK29" s="10"/>
      <c r="AL29" s="2"/>
    </row>
    <row r="30" spans="1:38" ht="57.75" customHeight="1" thickTop="1" thickBot="1" x14ac:dyDescent="0.55000000000000004">
      <c r="A30" s="4"/>
      <c r="B30" s="175"/>
      <c r="C30" s="200" t="s">
        <v>122</v>
      </c>
      <c r="D30" s="288" t="s">
        <v>91</v>
      </c>
      <c r="E30" s="288"/>
      <c r="F30" s="288"/>
      <c r="G30" s="288" t="s">
        <v>116</v>
      </c>
      <c r="H30" s="288"/>
      <c r="I30" s="288" t="s">
        <v>115</v>
      </c>
      <c r="J30" s="288"/>
      <c r="K30" s="177" t="s">
        <v>113</v>
      </c>
      <c r="L30" s="177" t="s">
        <v>108</v>
      </c>
      <c r="M30" s="177" t="s">
        <v>109</v>
      </c>
      <c r="N30" s="177" t="s">
        <v>114</v>
      </c>
      <c r="O30" s="185"/>
      <c r="P30" s="185"/>
      <c r="Q30" s="186"/>
      <c r="R30" s="94"/>
      <c r="S30" s="162" t="s">
        <v>240</v>
      </c>
      <c r="T30" s="148"/>
      <c r="U30" s="162" t="s">
        <v>241</v>
      </c>
      <c r="V30" s="148"/>
      <c r="W30" s="162" t="s">
        <v>118</v>
      </c>
      <c r="Y30" s="96"/>
      <c r="Z30" s="96"/>
      <c r="AA30" s="1"/>
      <c r="AD30" s="10"/>
      <c r="AE30" s="34"/>
      <c r="AJ30" s="1"/>
      <c r="AK30" s="10"/>
      <c r="AL30" s="34"/>
    </row>
    <row r="31" spans="1:38" ht="41.25" customHeight="1" thickTop="1" thickBot="1" x14ac:dyDescent="0.55000000000000004">
      <c r="A31" s="2"/>
      <c r="B31" s="179"/>
      <c r="C31" s="251" t="s">
        <v>213</v>
      </c>
      <c r="D31" s="293" t="s">
        <v>200</v>
      </c>
      <c r="E31" s="293"/>
      <c r="F31" s="293"/>
      <c r="G31" s="290"/>
      <c r="H31" s="290"/>
      <c r="I31" s="290"/>
      <c r="J31" s="290"/>
      <c r="K31" s="228" t="s">
        <v>117</v>
      </c>
      <c r="L31" s="229"/>
      <c r="M31" s="229"/>
      <c r="N31" s="229"/>
      <c r="O31" s="158"/>
      <c r="P31" s="158"/>
      <c r="Q31" s="191"/>
      <c r="R31" s="93"/>
      <c r="S31" s="231"/>
      <c r="T31" s="148"/>
      <c r="U31" s="231"/>
      <c r="V31" s="148"/>
      <c r="W31" s="231"/>
      <c r="Y31" s="95"/>
      <c r="Z31" s="95"/>
      <c r="AA31" s="1"/>
      <c r="AD31" s="10"/>
      <c r="AE31" s="2"/>
      <c r="AJ31" s="1"/>
      <c r="AK31" s="10"/>
      <c r="AL31" s="2"/>
    </row>
    <row r="32" spans="1:38" ht="45" customHeight="1" thickTop="1" thickBot="1" x14ac:dyDescent="0.55000000000000004">
      <c r="A32" s="2"/>
      <c r="B32" s="180"/>
      <c r="C32" s="251" t="s">
        <v>214</v>
      </c>
      <c r="D32" s="294" t="s">
        <v>201</v>
      </c>
      <c r="E32" s="294"/>
      <c r="F32" s="294"/>
      <c r="G32" s="290"/>
      <c r="H32" s="290"/>
      <c r="I32" s="290"/>
      <c r="J32" s="290"/>
      <c r="K32" s="228" t="s">
        <v>117</v>
      </c>
      <c r="L32" s="228"/>
      <c r="M32" s="228"/>
      <c r="N32" s="228"/>
      <c r="O32" s="198"/>
      <c r="P32" s="198"/>
      <c r="Q32" s="189"/>
      <c r="R32" s="93"/>
      <c r="S32" s="231"/>
      <c r="T32" s="148"/>
      <c r="U32" s="231"/>
      <c r="V32" s="148"/>
      <c r="W32" s="231"/>
      <c r="Y32" s="95"/>
      <c r="Z32" s="95"/>
      <c r="AA32" s="1"/>
      <c r="AD32" s="10"/>
      <c r="AE32" s="2"/>
      <c r="AJ32" s="1"/>
      <c r="AK32" s="10"/>
      <c r="AL32" s="2"/>
    </row>
    <row r="33" spans="1:38" ht="35.25" customHeight="1" thickTop="1" thickBot="1" x14ac:dyDescent="0.55000000000000004">
      <c r="A33" s="2"/>
      <c r="B33" s="181"/>
      <c r="C33" s="250" t="s">
        <v>215</v>
      </c>
      <c r="D33" s="302" t="s">
        <v>202</v>
      </c>
      <c r="E33" s="302"/>
      <c r="F33" s="302"/>
      <c r="G33" s="292"/>
      <c r="H33" s="292"/>
      <c r="I33" s="292"/>
      <c r="J33" s="292"/>
      <c r="K33" s="230" t="s">
        <v>117</v>
      </c>
      <c r="L33" s="230"/>
      <c r="M33" s="230"/>
      <c r="N33" s="230"/>
      <c r="O33" s="199"/>
      <c r="P33" s="199"/>
      <c r="Q33" s="190"/>
      <c r="R33" s="93"/>
      <c r="S33" s="232"/>
      <c r="T33" s="148"/>
      <c r="U33" s="232"/>
      <c r="V33" s="148"/>
      <c r="W33" s="232"/>
      <c r="Y33" s="95"/>
      <c r="Z33" s="95"/>
      <c r="AA33" s="1"/>
      <c r="AD33" s="10"/>
      <c r="AE33" s="2"/>
      <c r="AJ33" s="1"/>
      <c r="AK33" s="10"/>
      <c r="AL33" s="2"/>
    </row>
    <row r="34" spans="1:38" ht="27" customHeight="1" thickTop="1" thickBot="1" x14ac:dyDescent="0.55000000000000004">
      <c r="A34" s="2"/>
      <c r="B34" s="161"/>
      <c r="C34" s="159"/>
      <c r="D34" s="2"/>
      <c r="E34" s="2"/>
      <c r="F34" s="2"/>
      <c r="G34" s="2"/>
      <c r="H34" s="2"/>
      <c r="I34" s="2"/>
      <c r="J34" s="2"/>
      <c r="K34" s="2"/>
      <c r="L34" s="2"/>
      <c r="M34" s="2"/>
      <c r="N34" s="2"/>
      <c r="O34" s="2"/>
      <c r="P34" s="2"/>
      <c r="Q34" s="2"/>
      <c r="R34" s="2"/>
      <c r="S34" s="2"/>
      <c r="T34" s="2"/>
      <c r="U34" s="2"/>
      <c r="V34" s="2"/>
      <c r="W34" s="2"/>
      <c r="Y34" s="95"/>
      <c r="Z34" s="95"/>
      <c r="AA34" s="1"/>
      <c r="AD34" s="10"/>
      <c r="AE34" s="2"/>
      <c r="AJ34" s="1"/>
      <c r="AK34" s="10"/>
      <c r="AL34" s="2"/>
    </row>
    <row r="35" spans="1:38" ht="49.25" customHeight="1" thickTop="1" thickBot="1" x14ac:dyDescent="0.55000000000000004">
      <c r="B35" s="163"/>
      <c r="C35" s="164" t="s">
        <v>124</v>
      </c>
      <c r="D35" s="164"/>
      <c r="E35" s="164"/>
      <c r="F35" s="165"/>
      <c r="G35" s="165"/>
      <c r="H35" s="165"/>
      <c r="I35" s="165"/>
      <c r="J35" s="165"/>
      <c r="K35" s="165"/>
      <c r="L35" s="165"/>
      <c r="M35" s="165"/>
      <c r="N35" s="165"/>
      <c r="O35" s="165"/>
      <c r="P35" s="165"/>
      <c r="Q35" s="166"/>
      <c r="S35" s="295" t="s">
        <v>281</v>
      </c>
      <c r="T35" s="257"/>
      <c r="U35" s="257"/>
      <c r="V35" s="257"/>
      <c r="W35" s="258"/>
      <c r="Y35" s="96"/>
      <c r="Z35" s="96"/>
      <c r="AD35" s="10"/>
      <c r="AE35" s="2"/>
      <c r="AJ35" s="1"/>
      <c r="AK35" s="10"/>
      <c r="AL35" s="2"/>
    </row>
    <row r="36" spans="1:38" ht="66.75" customHeight="1" thickTop="1" x14ac:dyDescent="0.5">
      <c r="B36" s="187"/>
      <c r="C36" s="286" t="s">
        <v>53</v>
      </c>
      <c r="D36" s="286"/>
      <c r="E36" s="286"/>
      <c r="F36" s="286"/>
      <c r="G36" s="286"/>
      <c r="H36" s="286" t="s">
        <v>4</v>
      </c>
      <c r="I36" s="286"/>
      <c r="J36" s="286"/>
      <c r="K36" s="286"/>
      <c r="L36" s="286"/>
      <c r="M36" s="194"/>
      <c r="N36" s="194"/>
      <c r="O36" s="194"/>
      <c r="P36" s="194"/>
      <c r="Q36" s="167"/>
      <c r="R36" s="100"/>
      <c r="S36" s="296"/>
      <c r="T36" s="297"/>
      <c r="U36" s="297"/>
      <c r="V36" s="297"/>
      <c r="W36" s="298"/>
      <c r="Y36" s="95"/>
      <c r="Z36" s="95"/>
      <c r="AD36" s="10"/>
      <c r="AE36" s="2"/>
      <c r="AJ36" s="1"/>
      <c r="AK36" s="10"/>
      <c r="AL36" s="2"/>
    </row>
    <row r="37" spans="1:38" ht="80" customHeight="1" x14ac:dyDescent="0.5">
      <c r="B37" s="188"/>
      <c r="C37" s="287" t="s">
        <v>70</v>
      </c>
      <c r="D37" s="287"/>
      <c r="E37" s="287"/>
      <c r="F37" s="287"/>
      <c r="G37" s="287"/>
      <c r="H37" s="287" t="s">
        <v>149</v>
      </c>
      <c r="I37" s="287"/>
      <c r="J37" s="287"/>
      <c r="K37" s="287"/>
      <c r="L37" s="287"/>
      <c r="M37" s="192"/>
      <c r="N37" s="192"/>
      <c r="O37" s="192"/>
      <c r="P37" s="192"/>
      <c r="Q37" s="168"/>
      <c r="R37" s="101"/>
      <c r="S37" s="296"/>
      <c r="T37" s="297"/>
      <c r="U37" s="297"/>
      <c r="V37" s="297"/>
      <c r="W37" s="298"/>
      <c r="Y37" s="95"/>
      <c r="Z37" s="95"/>
      <c r="AD37" s="10"/>
      <c r="AE37" s="2"/>
      <c r="AJ37" s="1"/>
      <c r="AK37" s="10"/>
      <c r="AL37" s="2"/>
    </row>
    <row r="38" spans="1:38" ht="80" customHeight="1" x14ac:dyDescent="0.5">
      <c r="B38" s="188"/>
      <c r="C38" s="287"/>
      <c r="D38" s="287"/>
      <c r="E38" s="287"/>
      <c r="F38" s="287"/>
      <c r="G38" s="287"/>
      <c r="H38" s="287"/>
      <c r="I38" s="287"/>
      <c r="J38" s="287"/>
      <c r="K38" s="287"/>
      <c r="L38" s="287"/>
      <c r="M38" s="193"/>
      <c r="N38" s="193"/>
      <c r="O38" s="193"/>
      <c r="P38" s="193"/>
      <c r="Q38" s="169"/>
      <c r="R38" s="87"/>
      <c r="S38" s="296"/>
      <c r="T38" s="297"/>
      <c r="U38" s="297"/>
      <c r="V38" s="297"/>
      <c r="W38" s="298"/>
      <c r="Y38" s="95"/>
      <c r="Z38" s="95"/>
      <c r="AD38" s="10"/>
      <c r="AE38" s="2"/>
      <c r="AJ38" s="1"/>
      <c r="AK38" s="10"/>
      <c r="AL38" s="2"/>
    </row>
    <row r="39" spans="1:38" ht="35.75" customHeight="1" x14ac:dyDescent="0.5">
      <c r="B39" s="188"/>
      <c r="C39" s="279" t="str">
        <f>'New Instructions'!D14</f>
        <v>Annually</v>
      </c>
      <c r="D39" s="280"/>
      <c r="E39" s="240">
        <f>INDEX(Lookups!$C$3:$E$14,MATCH('Working Together'!D$1,Lookups!$B$3:$B$14,0),MATCH($C$7,Lookups!$C$2:$E$2,0))</f>
        <v>2020</v>
      </c>
      <c r="F39" s="240">
        <f>INDEX(Lookups!$C$3:$E$14,MATCH('Working Together'!E$1,Lookups!$B$3:$B$14,0),MATCH($C$7,Lookups!$C$2:$E$2,0))</f>
        <v>2021</v>
      </c>
      <c r="G39" s="240">
        <f>INDEX(Lookups!$C$3:$E$14,MATCH('Working Together'!F$1,Lookups!$B$3:$B$14,0),MATCH($C$7,Lookups!$C$2:$E$2,0))</f>
        <v>2022</v>
      </c>
      <c r="H39" s="240">
        <f>INDEX(Lookups!$C$3:$E$14,MATCH('Working Together'!G$1,Lookups!$B$3:$B$14,0),MATCH($C$7,Lookups!$C$2:$E$2,0))</f>
        <v>2023</v>
      </c>
      <c r="I39" s="240" t="str">
        <f>INDEX(Lookups!$C$3:$E$14,MATCH('Working Together'!H$1,Lookups!$B$3:$B$14,0),MATCH($C$7,Lookups!$C$2:$E$2,0))</f>
        <v/>
      </c>
      <c r="J39" s="240" t="str">
        <f>INDEX(Lookups!$C$3:$E$14,MATCH('Working Together'!I$1,Lookups!$B$3:$B$14,0),MATCH($C$7,Lookups!$C$2:$E$2,0))</f>
        <v/>
      </c>
      <c r="K39" s="240" t="str">
        <f>INDEX(Lookups!$C$3:$E$14,MATCH('Working Together'!J$1,Lookups!$B$3:$B$14,0),MATCH($C$7,Lookups!$C$2:$E$2,0))</f>
        <v/>
      </c>
      <c r="L39" s="240" t="str">
        <f>INDEX(Lookups!$C$3:$E$14,MATCH('Working Together'!K$1,Lookups!$B$3:$B$14,0),MATCH($C$7,Lookups!$C$2:$E$2,0))</f>
        <v/>
      </c>
      <c r="M39" s="240" t="str">
        <f>INDEX(Lookups!$C$3:$E$14,MATCH('Working Together'!L$1,Lookups!$B$3:$B$14,0),MATCH($C$7,Lookups!$C$2:$E$2,0))</f>
        <v/>
      </c>
      <c r="N39" s="240" t="str">
        <f>INDEX(Lookups!$C$3:$E$14,MATCH('Working Together'!M$1,Lookups!$B$3:$B$14,0),MATCH($C$7,Lookups!$C$2:$E$2,0))</f>
        <v/>
      </c>
      <c r="O39" s="240" t="str">
        <f>INDEX(Lookups!$C$3:$E$14,MATCH('Working Together'!N$1,Lookups!$B$3:$B$14,0),MATCH($C$7,Lookups!$C$2:$E$2,0))</f>
        <v/>
      </c>
      <c r="P39" s="240" t="str">
        <f>INDEX(Lookups!$C$3:$E$14,MATCH('Working Together'!O$1,Lookups!$B$3:$B$14,0),MATCH($C$7,Lookups!$C$2:$E$2,0))</f>
        <v/>
      </c>
      <c r="Q39" s="169"/>
      <c r="R39" s="87"/>
      <c r="S39" s="296"/>
      <c r="T39" s="297"/>
      <c r="U39" s="297"/>
      <c r="V39" s="297"/>
      <c r="W39" s="298"/>
      <c r="Y39" s="95"/>
      <c r="Z39" s="95"/>
      <c r="AD39" s="10"/>
      <c r="AE39" s="2"/>
      <c r="AJ39" s="1"/>
      <c r="AK39" s="10"/>
      <c r="AL39" s="2"/>
    </row>
    <row r="40" spans="1:38" ht="35.75" customHeight="1" x14ac:dyDescent="0.5">
      <c r="B40" s="188"/>
      <c r="C40" s="279" t="s">
        <v>112</v>
      </c>
      <c r="D40" s="280"/>
      <c r="E40" s="150"/>
      <c r="F40" s="150"/>
      <c r="G40" s="150"/>
      <c r="H40" s="150"/>
      <c r="I40" s="149"/>
      <c r="J40" s="149"/>
      <c r="K40" s="149"/>
      <c r="L40" s="149"/>
      <c r="M40" s="149"/>
      <c r="N40" s="149"/>
      <c r="O40" s="149"/>
      <c r="P40" s="149"/>
      <c r="Q40" s="169"/>
      <c r="R40" s="87"/>
      <c r="S40" s="296"/>
      <c r="T40" s="297"/>
      <c r="U40" s="297"/>
      <c r="V40" s="297"/>
      <c r="W40" s="298"/>
      <c r="Y40" s="95"/>
      <c r="Z40" s="95"/>
      <c r="AD40" s="10"/>
      <c r="AE40" s="2"/>
      <c r="AJ40" s="1"/>
      <c r="AK40" s="10"/>
      <c r="AL40" s="2"/>
    </row>
    <row r="41" spans="1:38" ht="10.25" customHeight="1" thickBot="1" x14ac:dyDescent="0.55000000000000004">
      <c r="B41" s="170"/>
      <c r="C41" s="171"/>
      <c r="D41" s="172"/>
      <c r="E41" s="173"/>
      <c r="F41" s="173"/>
      <c r="G41" s="173"/>
      <c r="H41" s="173"/>
      <c r="I41" s="173"/>
      <c r="J41" s="173"/>
      <c r="K41" s="173"/>
      <c r="L41" s="173"/>
      <c r="M41" s="173"/>
      <c r="N41" s="173"/>
      <c r="O41" s="173"/>
      <c r="P41" s="173"/>
      <c r="Q41" s="174"/>
      <c r="R41" s="87"/>
      <c r="S41" s="299"/>
      <c r="T41" s="300"/>
      <c r="U41" s="300"/>
      <c r="V41" s="300"/>
      <c r="W41" s="301"/>
      <c r="Y41" s="95"/>
      <c r="Z41" s="95"/>
      <c r="AD41" s="10"/>
      <c r="AE41" s="2"/>
      <c r="AJ41" s="1"/>
      <c r="AK41" s="10"/>
      <c r="AL41" s="2"/>
    </row>
    <row r="42" spans="1:38" ht="27" customHeight="1" thickTop="1" thickBot="1" x14ac:dyDescent="0.55000000000000004">
      <c r="A42" s="2"/>
      <c r="B42" s="2"/>
      <c r="C42" s="2"/>
      <c r="D42" s="2"/>
      <c r="E42" s="2"/>
      <c r="F42" s="2"/>
      <c r="G42" s="2"/>
      <c r="H42" s="2"/>
      <c r="I42" s="2"/>
      <c r="J42" s="2"/>
      <c r="K42" s="2"/>
      <c r="L42" s="2"/>
      <c r="M42" s="2"/>
      <c r="N42" s="2"/>
      <c r="O42" s="2"/>
      <c r="P42" s="2"/>
      <c r="Q42" s="2"/>
      <c r="R42" s="2"/>
      <c r="S42" s="2"/>
      <c r="T42" s="2"/>
      <c r="U42" s="2"/>
      <c r="V42" s="2"/>
      <c r="W42" s="2"/>
      <c r="Y42" s="95"/>
      <c r="Z42" s="95"/>
      <c r="AA42" s="1"/>
      <c r="AD42" s="10"/>
      <c r="AE42" s="2"/>
      <c r="AJ42" s="1"/>
      <c r="AK42" s="10"/>
      <c r="AL42" s="2"/>
    </row>
    <row r="43" spans="1:38" ht="57.75" customHeight="1" thickTop="1" thickBot="1" x14ac:dyDescent="0.55000000000000004">
      <c r="A43" s="4"/>
      <c r="B43" s="175"/>
      <c r="C43" s="200" t="s">
        <v>122</v>
      </c>
      <c r="D43" s="288" t="s">
        <v>91</v>
      </c>
      <c r="E43" s="288"/>
      <c r="F43" s="288"/>
      <c r="G43" s="288" t="s">
        <v>116</v>
      </c>
      <c r="H43" s="288"/>
      <c r="I43" s="288" t="s">
        <v>115</v>
      </c>
      <c r="J43" s="288"/>
      <c r="K43" s="177" t="s">
        <v>113</v>
      </c>
      <c r="L43" s="177" t="s">
        <v>108</v>
      </c>
      <c r="M43" s="177" t="s">
        <v>109</v>
      </c>
      <c r="N43" s="177" t="s">
        <v>114</v>
      </c>
      <c r="O43" s="185"/>
      <c r="P43" s="185"/>
      <c r="Q43" s="186"/>
      <c r="R43" s="94"/>
      <c r="S43" s="162" t="s">
        <v>240</v>
      </c>
      <c r="T43" s="148"/>
      <c r="U43" s="162" t="s">
        <v>241</v>
      </c>
      <c r="V43" s="148"/>
      <c r="W43" s="162" t="s">
        <v>118</v>
      </c>
      <c r="Y43" s="96"/>
      <c r="Z43" s="96"/>
      <c r="AA43" s="1"/>
      <c r="AD43" s="10"/>
      <c r="AE43" s="34"/>
      <c r="AJ43" s="1"/>
      <c r="AK43" s="10"/>
      <c r="AL43" s="34"/>
    </row>
    <row r="44" spans="1:38" ht="41.25" customHeight="1" thickTop="1" thickBot="1" x14ac:dyDescent="0.55000000000000004">
      <c r="A44" s="2"/>
      <c r="B44" s="179"/>
      <c r="C44" s="251" t="s">
        <v>216</v>
      </c>
      <c r="D44" s="293" t="s">
        <v>203</v>
      </c>
      <c r="E44" s="293"/>
      <c r="F44" s="293"/>
      <c r="G44" s="290"/>
      <c r="H44" s="290"/>
      <c r="I44" s="290"/>
      <c r="J44" s="290"/>
      <c r="K44" s="228" t="s">
        <v>117</v>
      </c>
      <c r="L44" s="229"/>
      <c r="M44" s="229"/>
      <c r="N44" s="229"/>
      <c r="O44" s="158"/>
      <c r="P44" s="158"/>
      <c r="Q44" s="191"/>
      <c r="R44" s="93"/>
      <c r="S44" s="231"/>
      <c r="T44" s="148"/>
      <c r="U44" s="231"/>
      <c r="V44" s="148"/>
      <c r="W44" s="231"/>
      <c r="Y44" s="95"/>
      <c r="Z44" s="95"/>
      <c r="AA44" s="1"/>
      <c r="AD44" s="10"/>
      <c r="AE44" s="2"/>
      <c r="AJ44" s="1"/>
      <c r="AK44" s="10"/>
      <c r="AL44" s="2"/>
    </row>
    <row r="45" spans="1:38" ht="45" customHeight="1" thickTop="1" thickBot="1" x14ac:dyDescent="0.55000000000000004">
      <c r="A45" s="2"/>
      <c r="B45" s="180"/>
      <c r="C45" s="251" t="s">
        <v>217</v>
      </c>
      <c r="D45" s="294" t="s">
        <v>204</v>
      </c>
      <c r="E45" s="294"/>
      <c r="F45" s="294"/>
      <c r="G45" s="290"/>
      <c r="H45" s="290"/>
      <c r="I45" s="290"/>
      <c r="J45" s="290"/>
      <c r="K45" s="228" t="s">
        <v>117</v>
      </c>
      <c r="L45" s="228"/>
      <c r="M45" s="228"/>
      <c r="N45" s="228"/>
      <c r="O45" s="198"/>
      <c r="P45" s="198"/>
      <c r="Q45" s="189"/>
      <c r="R45" s="93"/>
      <c r="S45" s="231"/>
      <c r="T45" s="148"/>
      <c r="U45" s="231"/>
      <c r="V45" s="148"/>
      <c r="W45" s="231"/>
      <c r="Y45" s="95"/>
      <c r="Z45" s="95"/>
      <c r="AA45" s="1"/>
      <c r="AD45" s="10"/>
      <c r="AE45" s="2"/>
      <c r="AJ45" s="1"/>
      <c r="AK45" s="10"/>
      <c r="AL45" s="2"/>
    </row>
    <row r="46" spans="1:38" ht="45" customHeight="1" thickTop="1" thickBot="1" x14ac:dyDescent="0.55000000000000004">
      <c r="A46" s="2"/>
      <c r="B46" s="180"/>
      <c r="C46" s="251" t="s">
        <v>218</v>
      </c>
      <c r="D46" s="294" t="s">
        <v>205</v>
      </c>
      <c r="E46" s="294"/>
      <c r="F46" s="294"/>
      <c r="G46" s="290"/>
      <c r="H46" s="290"/>
      <c r="I46" s="290"/>
      <c r="J46" s="290"/>
      <c r="K46" s="228" t="s">
        <v>117</v>
      </c>
      <c r="L46" s="228"/>
      <c r="M46" s="228"/>
      <c r="N46" s="228"/>
      <c r="O46" s="198"/>
      <c r="P46" s="198"/>
      <c r="Q46" s="189"/>
      <c r="R46" s="93"/>
      <c r="S46" s="231"/>
      <c r="T46" s="148"/>
      <c r="U46" s="231"/>
      <c r="V46" s="148"/>
      <c r="W46" s="231"/>
      <c r="Y46" s="95"/>
      <c r="Z46" s="95"/>
      <c r="AA46" s="1"/>
      <c r="AD46" s="10"/>
      <c r="AE46" s="2"/>
      <c r="AJ46" s="1"/>
      <c r="AK46" s="10"/>
      <c r="AL46" s="2"/>
    </row>
    <row r="47" spans="1:38" ht="35.25" customHeight="1" thickTop="1" thickBot="1" x14ac:dyDescent="0.55000000000000004">
      <c r="A47" s="2"/>
      <c r="B47" s="181"/>
      <c r="C47" s="250" t="s">
        <v>233</v>
      </c>
      <c r="D47" s="302" t="s">
        <v>206</v>
      </c>
      <c r="E47" s="302"/>
      <c r="F47" s="302"/>
      <c r="G47" s="292"/>
      <c r="H47" s="292"/>
      <c r="I47" s="292"/>
      <c r="J47" s="292"/>
      <c r="K47" s="230" t="s">
        <v>117</v>
      </c>
      <c r="L47" s="230"/>
      <c r="M47" s="230"/>
      <c r="N47" s="230"/>
      <c r="O47" s="199"/>
      <c r="P47" s="199"/>
      <c r="Q47" s="190"/>
      <c r="R47" s="93"/>
      <c r="S47" s="232"/>
      <c r="T47" s="148"/>
      <c r="U47" s="232"/>
      <c r="V47" s="148"/>
      <c r="W47" s="232"/>
      <c r="Y47" s="95"/>
      <c r="Z47" s="95"/>
      <c r="AA47" s="1"/>
      <c r="AD47" s="10"/>
      <c r="AE47" s="2"/>
      <c r="AJ47" s="1"/>
      <c r="AK47" s="10"/>
      <c r="AL47" s="2"/>
    </row>
    <row r="48" spans="1:38" ht="27" customHeight="1" thickTop="1" thickBot="1" x14ac:dyDescent="0.55000000000000004">
      <c r="A48" s="2"/>
      <c r="B48" s="2"/>
      <c r="C48" s="2"/>
      <c r="D48" s="2"/>
      <c r="E48" s="2"/>
      <c r="F48" s="2"/>
      <c r="G48" s="2"/>
      <c r="H48" s="2"/>
      <c r="I48" s="2"/>
      <c r="J48" s="2"/>
      <c r="K48" s="2"/>
      <c r="L48" s="2"/>
      <c r="M48" s="2"/>
      <c r="N48" s="2"/>
      <c r="O48" s="2"/>
      <c r="P48" s="2"/>
      <c r="Q48" s="2"/>
      <c r="R48" s="2"/>
      <c r="S48" s="2"/>
      <c r="T48" s="2"/>
      <c r="U48" s="2"/>
      <c r="V48" s="2"/>
      <c r="W48" s="2"/>
      <c r="Y48" s="95"/>
      <c r="Z48" s="95"/>
      <c r="AA48" s="1"/>
      <c r="AD48" s="10"/>
      <c r="AE48" s="2"/>
      <c r="AJ48" s="1"/>
      <c r="AK48" s="10"/>
      <c r="AL48" s="2"/>
    </row>
    <row r="49" spans="1:38" ht="49.25" customHeight="1" thickTop="1" thickBot="1" x14ac:dyDescent="0.55000000000000004">
      <c r="B49" s="163"/>
      <c r="C49" s="164" t="s">
        <v>125</v>
      </c>
      <c r="D49" s="164"/>
      <c r="E49" s="164"/>
      <c r="F49" s="165"/>
      <c r="G49" s="165"/>
      <c r="H49" s="165"/>
      <c r="I49" s="165"/>
      <c r="J49" s="165"/>
      <c r="K49" s="165"/>
      <c r="L49" s="165"/>
      <c r="M49" s="165"/>
      <c r="N49" s="165"/>
      <c r="O49" s="165"/>
      <c r="P49" s="165"/>
      <c r="Q49" s="166"/>
      <c r="S49" s="295" t="s">
        <v>282</v>
      </c>
      <c r="T49" s="257"/>
      <c r="U49" s="257"/>
      <c r="V49" s="257"/>
      <c r="W49" s="258"/>
      <c r="Y49" s="96"/>
      <c r="Z49" s="96"/>
      <c r="AD49" s="10"/>
      <c r="AE49" s="2"/>
      <c r="AJ49" s="1"/>
      <c r="AK49" s="10"/>
      <c r="AL49" s="2"/>
    </row>
    <row r="50" spans="1:38" ht="66.75" customHeight="1" thickTop="1" x14ac:dyDescent="0.5">
      <c r="B50" s="187"/>
      <c r="C50" s="286" t="s">
        <v>53</v>
      </c>
      <c r="D50" s="286"/>
      <c r="E50" s="286"/>
      <c r="F50" s="286"/>
      <c r="G50" s="286"/>
      <c r="H50" s="286" t="s">
        <v>4</v>
      </c>
      <c r="I50" s="286"/>
      <c r="J50" s="286"/>
      <c r="K50" s="286"/>
      <c r="L50" s="286"/>
      <c r="M50" s="194"/>
      <c r="N50" s="194"/>
      <c r="O50" s="194"/>
      <c r="P50" s="194"/>
      <c r="Q50" s="167"/>
      <c r="R50" s="100"/>
      <c r="S50" s="296"/>
      <c r="T50" s="297"/>
      <c r="U50" s="297"/>
      <c r="V50" s="297"/>
      <c r="W50" s="298"/>
      <c r="Y50" s="95"/>
      <c r="Z50" s="95"/>
      <c r="AD50" s="10"/>
      <c r="AE50" s="2"/>
      <c r="AJ50" s="1"/>
      <c r="AK50" s="10"/>
      <c r="AL50" s="2"/>
    </row>
    <row r="51" spans="1:38" ht="80" customHeight="1" x14ac:dyDescent="0.5">
      <c r="B51" s="188"/>
      <c r="C51" s="287" t="s">
        <v>71</v>
      </c>
      <c r="D51" s="287"/>
      <c r="E51" s="287"/>
      <c r="F51" s="287"/>
      <c r="G51" s="287"/>
      <c r="H51" s="287" t="s">
        <v>110</v>
      </c>
      <c r="I51" s="287"/>
      <c r="J51" s="287"/>
      <c r="K51" s="287"/>
      <c r="L51" s="287"/>
      <c r="M51" s="192"/>
      <c r="N51" s="192"/>
      <c r="O51" s="192"/>
      <c r="P51" s="192"/>
      <c r="Q51" s="168"/>
      <c r="R51" s="101"/>
      <c r="S51" s="296"/>
      <c r="T51" s="297"/>
      <c r="U51" s="297"/>
      <c r="V51" s="297"/>
      <c r="W51" s="298"/>
      <c r="Y51" s="95"/>
      <c r="Z51" s="95"/>
      <c r="AD51" s="10"/>
      <c r="AE51" s="2"/>
      <c r="AJ51" s="1"/>
      <c r="AK51" s="10"/>
      <c r="AL51" s="2"/>
    </row>
    <row r="52" spans="1:38" ht="80" customHeight="1" x14ac:dyDescent="0.5">
      <c r="B52" s="188"/>
      <c r="C52" s="287"/>
      <c r="D52" s="287"/>
      <c r="E52" s="287"/>
      <c r="F52" s="287"/>
      <c r="G52" s="287"/>
      <c r="H52" s="287"/>
      <c r="I52" s="287"/>
      <c r="J52" s="287"/>
      <c r="K52" s="287"/>
      <c r="L52" s="287"/>
      <c r="M52" s="193"/>
      <c r="N52" s="193"/>
      <c r="O52" s="193"/>
      <c r="P52" s="193"/>
      <c r="Q52" s="169"/>
      <c r="R52" s="87"/>
      <c r="S52" s="296"/>
      <c r="T52" s="297"/>
      <c r="U52" s="297"/>
      <c r="V52" s="297"/>
      <c r="W52" s="298"/>
      <c r="Y52" s="95"/>
      <c r="Z52" s="95"/>
      <c r="AD52" s="10"/>
      <c r="AE52" s="2"/>
      <c r="AJ52" s="1"/>
      <c r="AK52" s="10"/>
      <c r="AL52" s="2"/>
    </row>
    <row r="53" spans="1:38" ht="35.75" customHeight="1" x14ac:dyDescent="0.5">
      <c r="B53" s="188"/>
      <c r="C53" s="279" t="str">
        <f>'New Instructions'!D14</f>
        <v>Annually</v>
      </c>
      <c r="D53" s="280"/>
      <c r="E53" s="240">
        <f>INDEX(Lookups!$C$3:$E$14,MATCH('Working Together'!D$1,Lookups!$B$3:$B$14,0),MATCH($C$7,Lookups!$C$2:$E$2,0))</f>
        <v>2020</v>
      </c>
      <c r="F53" s="240">
        <f>INDEX(Lookups!$C$3:$E$14,MATCH('Working Together'!E$1,Lookups!$B$3:$B$14,0),MATCH($C$7,Lookups!$C$2:$E$2,0))</f>
        <v>2021</v>
      </c>
      <c r="G53" s="240">
        <f>INDEX(Lookups!$C$3:$E$14,MATCH('Working Together'!F$1,Lookups!$B$3:$B$14,0),MATCH($C$7,Lookups!$C$2:$E$2,0))</f>
        <v>2022</v>
      </c>
      <c r="H53" s="240">
        <f>INDEX(Lookups!$C$3:$E$14,MATCH('Working Together'!G$1,Lookups!$B$3:$B$14,0),MATCH($C$7,Lookups!$C$2:$E$2,0))</f>
        <v>2023</v>
      </c>
      <c r="I53" s="240" t="str">
        <f>INDEX(Lookups!$C$3:$E$14,MATCH('Working Together'!H$1,Lookups!$B$3:$B$14,0),MATCH($C$7,Lookups!$C$2:$E$2,0))</f>
        <v/>
      </c>
      <c r="J53" s="240" t="str">
        <f>INDEX(Lookups!$C$3:$E$14,MATCH('Working Together'!I$1,Lookups!$B$3:$B$14,0),MATCH($C$7,Lookups!$C$2:$E$2,0))</f>
        <v/>
      </c>
      <c r="K53" s="240" t="str">
        <f>INDEX(Lookups!$C$3:$E$14,MATCH('Working Together'!J$1,Lookups!$B$3:$B$14,0),MATCH($C$7,Lookups!$C$2:$E$2,0))</f>
        <v/>
      </c>
      <c r="L53" s="240" t="str">
        <f>INDEX(Lookups!$C$3:$E$14,MATCH('Working Together'!K$1,Lookups!$B$3:$B$14,0),MATCH($C$7,Lookups!$C$2:$E$2,0))</f>
        <v/>
      </c>
      <c r="M53" s="240" t="str">
        <f>INDEX(Lookups!$C$3:$E$14,MATCH('Working Together'!L$1,Lookups!$B$3:$B$14,0),MATCH($C$7,Lookups!$C$2:$E$2,0))</f>
        <v/>
      </c>
      <c r="N53" s="240" t="str">
        <f>INDEX(Lookups!$C$3:$E$14,MATCH('Working Together'!M$1,Lookups!$B$3:$B$14,0),MATCH($C$7,Lookups!$C$2:$E$2,0))</f>
        <v/>
      </c>
      <c r="O53" s="240" t="str">
        <f>INDEX(Lookups!$C$3:$E$14,MATCH('Working Together'!N$1,Lookups!$B$3:$B$14,0),MATCH($C$7,Lookups!$C$2:$E$2,0))</f>
        <v/>
      </c>
      <c r="P53" s="240" t="str">
        <f>INDEX(Lookups!$C$3:$E$14,MATCH('Working Together'!O$1,Lookups!$B$3:$B$14,0),MATCH($C$7,Lookups!$C$2:$E$2,0))</f>
        <v/>
      </c>
      <c r="Q53" s="169"/>
      <c r="R53" s="87"/>
      <c r="S53" s="296"/>
      <c r="T53" s="297"/>
      <c r="U53" s="297"/>
      <c r="V53" s="297"/>
      <c r="W53" s="298"/>
      <c r="Y53" s="95"/>
      <c r="Z53" s="95"/>
      <c r="AD53" s="10"/>
      <c r="AE53" s="2"/>
      <c r="AJ53" s="1"/>
      <c r="AK53" s="10"/>
      <c r="AL53" s="2"/>
    </row>
    <row r="54" spans="1:38" ht="35.75" customHeight="1" x14ac:dyDescent="0.5">
      <c r="B54" s="188"/>
      <c r="C54" s="279" t="s">
        <v>112</v>
      </c>
      <c r="D54" s="280"/>
      <c r="E54" s="150"/>
      <c r="F54" s="150"/>
      <c r="G54" s="150"/>
      <c r="H54" s="150"/>
      <c r="I54" s="149"/>
      <c r="J54" s="149"/>
      <c r="K54" s="149"/>
      <c r="L54" s="149"/>
      <c r="M54" s="149"/>
      <c r="N54" s="149"/>
      <c r="O54" s="149"/>
      <c r="P54" s="149"/>
      <c r="Q54" s="169"/>
      <c r="R54" s="87"/>
      <c r="S54" s="296"/>
      <c r="T54" s="297"/>
      <c r="U54" s="297"/>
      <c r="V54" s="297"/>
      <c r="W54" s="298"/>
      <c r="Y54" s="95"/>
      <c r="Z54" s="95"/>
      <c r="AD54" s="10"/>
      <c r="AE54" s="2"/>
      <c r="AJ54" s="1"/>
      <c r="AK54" s="10"/>
      <c r="AL54" s="2"/>
    </row>
    <row r="55" spans="1:38" ht="10.25" customHeight="1" thickBot="1" x14ac:dyDescent="0.55000000000000004">
      <c r="B55" s="170"/>
      <c r="C55" s="171"/>
      <c r="D55" s="172"/>
      <c r="E55" s="173"/>
      <c r="F55" s="173"/>
      <c r="G55" s="173"/>
      <c r="H55" s="173"/>
      <c r="I55" s="173"/>
      <c r="J55" s="173"/>
      <c r="K55" s="173"/>
      <c r="L55" s="173"/>
      <c r="M55" s="173"/>
      <c r="N55" s="173"/>
      <c r="O55" s="173"/>
      <c r="P55" s="173"/>
      <c r="Q55" s="174"/>
      <c r="R55" s="87"/>
      <c r="S55" s="299"/>
      <c r="T55" s="300"/>
      <c r="U55" s="300"/>
      <c r="V55" s="300"/>
      <c r="W55" s="301"/>
      <c r="Y55" s="95"/>
      <c r="Z55" s="95"/>
      <c r="AD55" s="10"/>
      <c r="AE55" s="2"/>
      <c r="AJ55" s="1"/>
      <c r="AK55" s="10"/>
      <c r="AL55" s="2"/>
    </row>
    <row r="56" spans="1:38" ht="27" customHeight="1" thickTop="1" thickBot="1" x14ac:dyDescent="0.55000000000000004">
      <c r="A56" s="2"/>
      <c r="B56" s="2"/>
      <c r="C56" s="2"/>
      <c r="D56" s="2"/>
      <c r="E56" s="2"/>
      <c r="F56" s="2"/>
      <c r="G56" s="2"/>
      <c r="H56" s="2"/>
      <c r="I56" s="2"/>
      <c r="J56" s="2"/>
      <c r="K56" s="2"/>
      <c r="L56" s="2"/>
      <c r="M56" s="2"/>
      <c r="N56" s="2"/>
      <c r="O56" s="2"/>
      <c r="P56" s="2"/>
      <c r="Q56" s="2"/>
      <c r="R56" s="2"/>
      <c r="S56" s="2"/>
      <c r="T56" s="2"/>
      <c r="U56" s="2"/>
      <c r="V56" s="2"/>
      <c r="W56" s="2"/>
      <c r="Y56" s="95"/>
      <c r="Z56" s="95"/>
      <c r="AA56" s="1"/>
      <c r="AD56" s="10"/>
      <c r="AE56" s="2"/>
      <c r="AJ56" s="1"/>
      <c r="AK56" s="10"/>
      <c r="AL56" s="2"/>
    </row>
    <row r="57" spans="1:38" ht="57.75" customHeight="1" thickTop="1" thickBot="1" x14ac:dyDescent="0.55000000000000004">
      <c r="A57" s="4"/>
      <c r="B57" s="175"/>
      <c r="C57" s="200" t="s">
        <v>122</v>
      </c>
      <c r="D57" s="288" t="s">
        <v>91</v>
      </c>
      <c r="E57" s="288"/>
      <c r="F57" s="288"/>
      <c r="G57" s="288" t="s">
        <v>116</v>
      </c>
      <c r="H57" s="288"/>
      <c r="I57" s="288" t="s">
        <v>115</v>
      </c>
      <c r="J57" s="288"/>
      <c r="K57" s="177" t="s">
        <v>113</v>
      </c>
      <c r="L57" s="177" t="s">
        <v>108</v>
      </c>
      <c r="M57" s="177" t="s">
        <v>109</v>
      </c>
      <c r="N57" s="177" t="s">
        <v>114</v>
      </c>
      <c r="O57" s="185"/>
      <c r="P57" s="185"/>
      <c r="Q57" s="186"/>
      <c r="R57" s="94"/>
      <c r="S57" s="162" t="s">
        <v>240</v>
      </c>
      <c r="T57" s="148"/>
      <c r="U57" s="162" t="s">
        <v>241</v>
      </c>
      <c r="V57" s="148"/>
      <c r="W57" s="162" t="s">
        <v>118</v>
      </c>
      <c r="Y57" s="96"/>
      <c r="Z57" s="96"/>
      <c r="AA57" s="1"/>
      <c r="AD57" s="10"/>
      <c r="AE57" s="34"/>
      <c r="AJ57" s="1"/>
      <c r="AK57" s="10"/>
      <c r="AL57" s="34"/>
    </row>
    <row r="58" spans="1:38" ht="41.25" customHeight="1" thickTop="1" thickBot="1" x14ac:dyDescent="0.55000000000000004">
      <c r="A58" s="2"/>
      <c r="B58" s="179"/>
      <c r="C58" s="251" t="s">
        <v>220</v>
      </c>
      <c r="D58" s="293" t="s">
        <v>207</v>
      </c>
      <c r="E58" s="293"/>
      <c r="F58" s="293"/>
      <c r="G58" s="290"/>
      <c r="H58" s="290"/>
      <c r="I58" s="290"/>
      <c r="J58" s="290"/>
      <c r="K58" s="228" t="s">
        <v>117</v>
      </c>
      <c r="L58" s="229"/>
      <c r="M58" s="229"/>
      <c r="N58" s="229"/>
      <c r="O58" s="158"/>
      <c r="P58" s="158"/>
      <c r="Q58" s="191"/>
      <c r="R58" s="93"/>
      <c r="S58" s="231"/>
      <c r="T58" s="148"/>
      <c r="U58" s="231"/>
      <c r="V58" s="148"/>
      <c r="W58" s="231"/>
      <c r="Y58" s="95"/>
      <c r="Z58" s="95"/>
      <c r="AA58" s="1"/>
      <c r="AD58" s="10"/>
      <c r="AE58" s="2"/>
      <c r="AJ58" s="1"/>
      <c r="AK58" s="10"/>
      <c r="AL58" s="2"/>
    </row>
    <row r="59" spans="1:38" ht="45" customHeight="1" thickTop="1" thickBot="1" x14ac:dyDescent="0.55000000000000004">
      <c r="A59" s="2"/>
      <c r="B59" s="180"/>
      <c r="C59" s="251" t="s">
        <v>221</v>
      </c>
      <c r="D59" s="294" t="s">
        <v>208</v>
      </c>
      <c r="E59" s="294"/>
      <c r="F59" s="294"/>
      <c r="G59" s="290"/>
      <c r="H59" s="290"/>
      <c r="I59" s="290"/>
      <c r="J59" s="290"/>
      <c r="K59" s="228" t="s">
        <v>117</v>
      </c>
      <c r="L59" s="228"/>
      <c r="M59" s="228"/>
      <c r="N59" s="228"/>
      <c r="O59" s="198"/>
      <c r="P59" s="198"/>
      <c r="Q59" s="189"/>
      <c r="R59" s="93"/>
      <c r="S59" s="231"/>
      <c r="T59" s="148"/>
      <c r="U59" s="231"/>
      <c r="V59" s="148"/>
      <c r="W59" s="231"/>
      <c r="Y59" s="95"/>
      <c r="Z59" s="95"/>
      <c r="AA59" s="1"/>
      <c r="AD59" s="10"/>
      <c r="AE59" s="2"/>
      <c r="AJ59" s="1"/>
      <c r="AK59" s="10"/>
      <c r="AL59" s="2"/>
    </row>
    <row r="60" spans="1:38" ht="45" customHeight="1" thickTop="1" thickBot="1" x14ac:dyDescent="0.55000000000000004">
      <c r="A60" s="2"/>
      <c r="B60" s="180"/>
      <c r="C60" s="251" t="s">
        <v>219</v>
      </c>
      <c r="D60" s="294" t="s">
        <v>209</v>
      </c>
      <c r="E60" s="294"/>
      <c r="F60" s="294"/>
      <c r="G60" s="290"/>
      <c r="H60" s="290"/>
      <c r="I60" s="290"/>
      <c r="J60" s="290"/>
      <c r="K60" s="228" t="s">
        <v>117</v>
      </c>
      <c r="L60" s="228"/>
      <c r="M60" s="228"/>
      <c r="N60" s="228"/>
      <c r="O60" s="198"/>
      <c r="P60" s="198"/>
      <c r="Q60" s="189"/>
      <c r="R60" s="93"/>
      <c r="S60" s="231"/>
      <c r="T60" s="148"/>
      <c r="U60" s="231"/>
      <c r="V60" s="148"/>
      <c r="W60" s="231"/>
      <c r="Y60" s="95"/>
      <c r="Z60" s="95"/>
      <c r="AA60" s="1"/>
      <c r="AD60" s="10"/>
      <c r="AE60" s="2"/>
      <c r="AJ60" s="1"/>
      <c r="AK60" s="10"/>
      <c r="AL60" s="2"/>
    </row>
    <row r="61" spans="1:38" ht="35.25" customHeight="1" thickTop="1" thickBot="1" x14ac:dyDescent="0.55000000000000004">
      <c r="A61" s="2"/>
      <c r="B61" s="181"/>
      <c r="C61" s="250" t="s">
        <v>222</v>
      </c>
      <c r="D61" s="302" t="s">
        <v>210</v>
      </c>
      <c r="E61" s="302"/>
      <c r="F61" s="302"/>
      <c r="G61" s="292"/>
      <c r="H61" s="292"/>
      <c r="I61" s="292"/>
      <c r="J61" s="292"/>
      <c r="K61" s="230" t="s">
        <v>117</v>
      </c>
      <c r="L61" s="230"/>
      <c r="M61" s="230"/>
      <c r="N61" s="230"/>
      <c r="O61" s="199"/>
      <c r="P61" s="199"/>
      <c r="Q61" s="190"/>
      <c r="R61" s="93"/>
      <c r="S61" s="232"/>
      <c r="T61" s="148"/>
      <c r="U61" s="232"/>
      <c r="V61" s="148"/>
      <c r="W61" s="232"/>
      <c r="Y61" s="95"/>
      <c r="Z61" s="95"/>
      <c r="AA61" s="1"/>
      <c r="AD61" s="10"/>
      <c r="AE61" s="2"/>
      <c r="AJ61" s="1"/>
      <c r="AK61" s="10"/>
      <c r="AL61" s="2"/>
    </row>
    <row r="62" spans="1:38" ht="30" customHeight="1" thickTop="1" x14ac:dyDescent="0.5"/>
    <row r="63" spans="1:38" ht="30" customHeight="1" x14ac:dyDescent="0.5"/>
    <row r="64" spans="1:38" ht="30" customHeight="1" x14ac:dyDescent="0.5"/>
    <row r="65" ht="30" customHeight="1" x14ac:dyDescent="0.5"/>
    <row r="66" ht="30" customHeight="1" x14ac:dyDescent="0.5"/>
    <row r="67" ht="30" customHeight="1" x14ac:dyDescent="0.5"/>
    <row r="68" ht="30" customHeight="1" x14ac:dyDescent="0.5"/>
    <row r="69" ht="30" customHeight="1" x14ac:dyDescent="0.5"/>
    <row r="70" ht="30" customHeight="1" x14ac:dyDescent="0.5"/>
    <row r="71" ht="30" customHeight="1" x14ac:dyDescent="0.5"/>
    <row r="72" ht="30" customHeight="1" x14ac:dyDescent="0.5"/>
    <row r="73" ht="30" customHeight="1" x14ac:dyDescent="0.5"/>
    <row r="74" ht="30" customHeight="1" x14ac:dyDescent="0.5"/>
    <row r="75" ht="30" customHeight="1" x14ac:dyDescent="0.5"/>
    <row r="76" ht="30" customHeight="1" x14ac:dyDescent="0.5"/>
    <row r="77" ht="30" customHeight="1" x14ac:dyDescent="0.5"/>
    <row r="78" ht="30" customHeight="1" x14ac:dyDescent="0.5"/>
    <row r="79" ht="30" customHeight="1" x14ac:dyDescent="0.5"/>
    <row r="80" ht="30" customHeight="1" x14ac:dyDescent="0.5"/>
    <row r="81" ht="30" customHeight="1" x14ac:dyDescent="0.5"/>
    <row r="82" ht="30" customHeight="1" x14ac:dyDescent="0.5"/>
    <row r="83" ht="30" customHeight="1" x14ac:dyDescent="0.5"/>
    <row r="84" ht="30" customHeight="1" x14ac:dyDescent="0.5"/>
    <row r="85" ht="30" customHeight="1" x14ac:dyDescent="0.5"/>
    <row r="86" ht="30" customHeight="1" x14ac:dyDescent="0.5"/>
    <row r="87" ht="30" customHeight="1" x14ac:dyDescent="0.5"/>
    <row r="88" ht="30" customHeight="1" x14ac:dyDescent="0.5"/>
    <row r="89" ht="30" customHeight="1" x14ac:dyDescent="0.5"/>
    <row r="90" ht="30" customHeight="1" x14ac:dyDescent="0.5"/>
    <row r="91" ht="30" customHeight="1" x14ac:dyDescent="0.5"/>
    <row r="92" ht="30" customHeight="1" x14ac:dyDescent="0.5"/>
    <row r="93" ht="30" customHeight="1" x14ac:dyDescent="0.5"/>
    <row r="94" ht="30" customHeight="1" x14ac:dyDescent="0.5"/>
    <row r="95" ht="30" customHeight="1" x14ac:dyDescent="0.5"/>
    <row r="96" ht="30" customHeight="1" x14ac:dyDescent="0.5"/>
    <row r="97" ht="30" customHeight="1" x14ac:dyDescent="0.5"/>
    <row r="98" ht="30" customHeight="1" x14ac:dyDescent="0.5"/>
    <row r="99" ht="30" customHeight="1" x14ac:dyDescent="0.5"/>
    <row r="100" ht="30" customHeight="1" x14ac:dyDescent="0.5"/>
    <row r="101" ht="30" customHeight="1" x14ac:dyDescent="0.5"/>
    <row r="102" ht="30" customHeight="1" x14ac:dyDescent="0.5"/>
    <row r="103" ht="30" customHeight="1" x14ac:dyDescent="0.5"/>
    <row r="104" ht="30" customHeight="1" x14ac:dyDescent="0.5"/>
    <row r="105" ht="30" customHeight="1" x14ac:dyDescent="0.5"/>
    <row r="106" ht="30" customHeight="1" x14ac:dyDescent="0.5"/>
    <row r="107" ht="30" customHeight="1" x14ac:dyDescent="0.5"/>
    <row r="108" ht="30" customHeight="1" x14ac:dyDescent="0.5"/>
    <row r="109" ht="30" customHeight="1" x14ac:dyDescent="0.5"/>
    <row r="110" ht="30" customHeight="1" x14ac:dyDescent="0.5"/>
    <row r="111" ht="30" customHeight="1" x14ac:dyDescent="0.5"/>
    <row r="112" ht="30" customHeight="1" x14ac:dyDescent="0.5"/>
    <row r="113" ht="30" customHeight="1" x14ac:dyDescent="0.5"/>
    <row r="114" ht="30" customHeight="1" x14ac:dyDescent="0.5"/>
    <row r="115" ht="30" customHeight="1" x14ac:dyDescent="0.5"/>
    <row r="116" ht="30" customHeight="1" x14ac:dyDescent="0.5"/>
    <row r="117" ht="30" customHeight="1" x14ac:dyDescent="0.5"/>
    <row r="118" ht="30" customHeight="1" x14ac:dyDescent="0.5"/>
    <row r="119" ht="30" customHeight="1" x14ac:dyDescent="0.5"/>
    <row r="120" ht="30" customHeight="1" x14ac:dyDescent="0.5"/>
    <row r="121" ht="30" customHeight="1" x14ac:dyDescent="0.5"/>
    <row r="122" ht="30" customHeight="1" x14ac:dyDescent="0.5"/>
    <row r="123" ht="30" customHeight="1" x14ac:dyDescent="0.5"/>
    <row r="124" ht="30" customHeight="1" x14ac:dyDescent="0.5"/>
    <row r="125" ht="30" customHeight="1" x14ac:dyDescent="0.5"/>
    <row r="126" ht="30" customHeight="1" x14ac:dyDescent="0.5"/>
    <row r="127" ht="30" customHeight="1" x14ac:dyDescent="0.5"/>
    <row r="128" ht="30" customHeight="1" x14ac:dyDescent="0.5"/>
    <row r="129" ht="30" customHeight="1" x14ac:dyDescent="0.5"/>
    <row r="130" ht="30" customHeight="1" x14ac:dyDescent="0.5"/>
    <row r="131" ht="30" customHeight="1" x14ac:dyDescent="0.5"/>
    <row r="132" ht="30" customHeight="1" x14ac:dyDescent="0.5"/>
    <row r="133" ht="30" customHeight="1" x14ac:dyDescent="0.5"/>
    <row r="134" ht="30" customHeight="1" x14ac:dyDescent="0.5"/>
    <row r="135" ht="30" customHeight="1" x14ac:dyDescent="0.5"/>
    <row r="136" ht="30" customHeight="1" x14ac:dyDescent="0.5"/>
    <row r="137" ht="30" customHeight="1" x14ac:dyDescent="0.5"/>
    <row r="138" ht="30" customHeight="1" x14ac:dyDescent="0.5"/>
    <row r="139" ht="30" customHeight="1" x14ac:dyDescent="0.5"/>
    <row r="140" ht="30" customHeight="1" x14ac:dyDescent="0.5"/>
    <row r="141" ht="30" customHeight="1" x14ac:dyDescent="0.5"/>
    <row r="142" ht="30" customHeight="1" x14ac:dyDescent="0.5"/>
    <row r="143" ht="30" customHeight="1" x14ac:dyDescent="0.5"/>
    <row r="144" ht="30" customHeight="1" x14ac:dyDescent="0.5"/>
    <row r="145" ht="30" customHeight="1" x14ac:dyDescent="0.5"/>
    <row r="146" ht="30" customHeight="1" x14ac:dyDescent="0.5"/>
  </sheetData>
  <sheetProtection sheet="1" selectLockedCells="1"/>
  <mergeCells count="91">
    <mergeCell ref="S49:W49"/>
    <mergeCell ref="S50:W55"/>
    <mergeCell ref="S10:W10"/>
    <mergeCell ref="S11:W16"/>
    <mergeCell ref="S22:W22"/>
    <mergeCell ref="S23:W28"/>
    <mergeCell ref="S35:W35"/>
    <mergeCell ref="C2:E2"/>
    <mergeCell ref="B3:E3"/>
    <mergeCell ref="AF3:AI3"/>
    <mergeCell ref="AM3:AP3"/>
    <mergeCell ref="AF4:AI4"/>
    <mergeCell ref="AM4:AP4"/>
    <mergeCell ref="D18:F18"/>
    <mergeCell ref="G18:H18"/>
    <mergeCell ref="I18:J18"/>
    <mergeCell ref="C7:D7"/>
    <mergeCell ref="C8:D8"/>
    <mergeCell ref="C11:G11"/>
    <mergeCell ref="H11:L11"/>
    <mergeCell ref="C12:G13"/>
    <mergeCell ref="H12:L13"/>
    <mergeCell ref="C14:D14"/>
    <mergeCell ref="C15:D15"/>
    <mergeCell ref="D19:F19"/>
    <mergeCell ref="G19:H19"/>
    <mergeCell ref="I19:J19"/>
    <mergeCell ref="D20:F20"/>
    <mergeCell ref="G20:H20"/>
    <mergeCell ref="I20:J20"/>
    <mergeCell ref="C23:G23"/>
    <mergeCell ref="H23:L23"/>
    <mergeCell ref="C24:G25"/>
    <mergeCell ref="H24:L25"/>
    <mergeCell ref="C26:D26"/>
    <mergeCell ref="C27:D27"/>
    <mergeCell ref="D30:F30"/>
    <mergeCell ref="G30:H30"/>
    <mergeCell ref="I30:J30"/>
    <mergeCell ref="D31:F31"/>
    <mergeCell ref="G31:H31"/>
    <mergeCell ref="I31:J31"/>
    <mergeCell ref="D32:F32"/>
    <mergeCell ref="G32:H32"/>
    <mergeCell ref="I32:J32"/>
    <mergeCell ref="D33:F33"/>
    <mergeCell ref="G33:H33"/>
    <mergeCell ref="I33:J33"/>
    <mergeCell ref="C40:D40"/>
    <mergeCell ref="S36:W41"/>
    <mergeCell ref="D43:F43"/>
    <mergeCell ref="G43:H43"/>
    <mergeCell ref="I43:J43"/>
    <mergeCell ref="C36:G36"/>
    <mergeCell ref="H36:L36"/>
    <mergeCell ref="C37:G38"/>
    <mergeCell ref="H37:L38"/>
    <mergeCell ref="C39:D39"/>
    <mergeCell ref="D44:F44"/>
    <mergeCell ref="G44:H44"/>
    <mergeCell ref="I44:J44"/>
    <mergeCell ref="D45:F45"/>
    <mergeCell ref="G45:H45"/>
    <mergeCell ref="I45:J45"/>
    <mergeCell ref="D46:F46"/>
    <mergeCell ref="G46:H46"/>
    <mergeCell ref="I46:J46"/>
    <mergeCell ref="D47:F47"/>
    <mergeCell ref="G47:H47"/>
    <mergeCell ref="I47:J47"/>
    <mergeCell ref="C50:G50"/>
    <mergeCell ref="H50:L50"/>
    <mergeCell ref="C51:G52"/>
    <mergeCell ref="H51:L52"/>
    <mergeCell ref="C53:D53"/>
    <mergeCell ref="C54:D54"/>
    <mergeCell ref="D57:F57"/>
    <mergeCell ref="G57:H57"/>
    <mergeCell ref="I57:J57"/>
    <mergeCell ref="D58:F58"/>
    <mergeCell ref="G58:H58"/>
    <mergeCell ref="I58:J58"/>
    <mergeCell ref="D59:F59"/>
    <mergeCell ref="G59:H59"/>
    <mergeCell ref="I59:J59"/>
    <mergeCell ref="D61:F61"/>
    <mergeCell ref="G61:H61"/>
    <mergeCell ref="I61:J61"/>
    <mergeCell ref="D60:F60"/>
    <mergeCell ref="G60:H60"/>
    <mergeCell ref="I60:J60"/>
  </mergeCells>
  <conditionalFormatting sqref="R19:R20 R31:R33">
    <cfRule type="colorScale" priority="323">
      <colorScale>
        <cfvo type="num" val="0"/>
        <cfvo type="num" val="1"/>
        <cfvo type="num" val="2"/>
        <color rgb="FFF8696B"/>
        <color rgb="FFFFC000"/>
        <color rgb="FF63BE7B"/>
      </colorScale>
    </cfRule>
  </conditionalFormatting>
  <conditionalFormatting sqref="R19:R20 R31:R33 G18">
    <cfRule type="expression" dxfId="487" priority="324">
      <formula>G18=2</formula>
    </cfRule>
    <cfRule type="expression" dxfId="486" priority="325">
      <formula>G18=1</formula>
    </cfRule>
    <cfRule type="expression" dxfId="485" priority="326">
      <formula>G18=0</formula>
    </cfRule>
  </conditionalFormatting>
  <conditionalFormatting sqref="D19:D20 G31:G33 K32:Q33 K45:Q45 K59:Q59 K47:Q47 K19:K20 K31 M31:Q31 K44 M44:Q44 K58 M58:Q58 M19:Q20">
    <cfRule type="cellIs" dxfId="484" priority="322" operator="equal">
      <formula>"Select task if required"</formula>
    </cfRule>
  </conditionalFormatting>
  <conditionalFormatting sqref="D19:D20 G31:G33 K32:Q33 K45:Q45 K59:Q59 K47:Q47 K19:K20 K31 M31:Q31 K44 M44:Q44 K58 M58:Q58 M19:Q20">
    <cfRule type="expression" dxfId="483" priority="321">
      <formula>IF($A19="No",TRUE,FALSE)</formula>
    </cfRule>
  </conditionalFormatting>
  <conditionalFormatting sqref="U32:U33">
    <cfRule type="cellIs" dxfId="482" priority="306" operator="equal">
      <formula>"Select task if required"</formula>
    </cfRule>
  </conditionalFormatting>
  <conditionalFormatting sqref="U32:U33">
    <cfRule type="expression" dxfId="481" priority="305">
      <formula>IF($A32="No",TRUE,FALSE)</formula>
    </cfRule>
  </conditionalFormatting>
  <conditionalFormatting sqref="W31">
    <cfRule type="cellIs" dxfId="480" priority="304" operator="equal">
      <formula>"Select task if required"</formula>
    </cfRule>
  </conditionalFormatting>
  <conditionalFormatting sqref="W31">
    <cfRule type="expression" dxfId="479" priority="303">
      <formula>IF($A31="No",TRUE,FALSE)</formula>
    </cfRule>
  </conditionalFormatting>
  <conditionalFormatting sqref="B19:B20">
    <cfRule type="cellIs" dxfId="478" priority="320" operator="equal">
      <formula>"Select task if required"</formula>
    </cfRule>
  </conditionalFormatting>
  <conditionalFormatting sqref="B19:B20">
    <cfRule type="expression" dxfId="477" priority="319">
      <formula>IF($A19="No",TRUE,FALSE)</formula>
    </cfRule>
  </conditionalFormatting>
  <conditionalFormatting sqref="C33">
    <cfRule type="cellIs" dxfId="476" priority="281" operator="equal">
      <formula>"Select task if required"</formula>
    </cfRule>
  </conditionalFormatting>
  <conditionalFormatting sqref="C33">
    <cfRule type="expression" dxfId="475" priority="280">
      <formula>IF($A33="No",TRUE,FALSE)</formula>
    </cfRule>
  </conditionalFormatting>
  <conditionalFormatting sqref="C32">
    <cfRule type="cellIs" dxfId="474" priority="283" operator="equal">
      <formula>"Select task if required"</formula>
    </cfRule>
  </conditionalFormatting>
  <conditionalFormatting sqref="C32">
    <cfRule type="expression" dxfId="473" priority="282">
      <formula>IF($A32="No",TRUE,FALSE)</formula>
    </cfRule>
  </conditionalFormatting>
  <conditionalFormatting sqref="S19:S20">
    <cfRule type="cellIs" dxfId="472" priority="314" operator="equal">
      <formula>"Select task if required"</formula>
    </cfRule>
  </conditionalFormatting>
  <conditionalFormatting sqref="S19:S20">
    <cfRule type="expression" dxfId="471" priority="313">
      <formula>IF($A19="No",TRUE,FALSE)</formula>
    </cfRule>
  </conditionalFormatting>
  <conditionalFormatting sqref="S31">
    <cfRule type="cellIs" dxfId="470" priority="312" operator="equal">
      <formula>"Select task if required"</formula>
    </cfRule>
  </conditionalFormatting>
  <conditionalFormatting sqref="S31">
    <cfRule type="expression" dxfId="469" priority="311">
      <formula>IF($A31="No",TRUE,FALSE)</formula>
    </cfRule>
  </conditionalFormatting>
  <conditionalFormatting sqref="I32">
    <cfRule type="cellIs" dxfId="468" priority="277" operator="equal">
      <formula>"Select task if required"</formula>
    </cfRule>
  </conditionalFormatting>
  <conditionalFormatting sqref="I32">
    <cfRule type="expression" dxfId="467" priority="276">
      <formula>IF($A32="No",TRUE,FALSE)</formula>
    </cfRule>
  </conditionalFormatting>
  <conditionalFormatting sqref="I31">
    <cfRule type="cellIs" dxfId="466" priority="279" operator="equal">
      <formula>"Select task if required"</formula>
    </cfRule>
  </conditionalFormatting>
  <conditionalFormatting sqref="I31">
    <cfRule type="expression" dxfId="465" priority="278">
      <formula>IF($A31="No",TRUE,FALSE)</formula>
    </cfRule>
  </conditionalFormatting>
  <conditionalFormatting sqref="W19:W20">
    <cfRule type="cellIs" dxfId="464" priority="318" operator="equal">
      <formula>"Select task if required"</formula>
    </cfRule>
  </conditionalFormatting>
  <conditionalFormatting sqref="W19:W20">
    <cfRule type="expression" dxfId="463" priority="317">
      <formula>IF($A19="No",TRUE,FALSE)</formula>
    </cfRule>
  </conditionalFormatting>
  <conditionalFormatting sqref="U19:U20">
    <cfRule type="cellIs" dxfId="462" priority="316" operator="equal">
      <formula>"Select task if required"</formula>
    </cfRule>
  </conditionalFormatting>
  <conditionalFormatting sqref="U19:U20">
    <cfRule type="expression" dxfId="461" priority="315">
      <formula>IF($A19="No",TRUE,FALSE)</formula>
    </cfRule>
  </conditionalFormatting>
  <conditionalFormatting sqref="S32:S33">
    <cfRule type="cellIs" dxfId="460" priority="310" operator="equal">
      <formula>"Select task if required"</formula>
    </cfRule>
  </conditionalFormatting>
  <conditionalFormatting sqref="S32:S33">
    <cfRule type="expression" dxfId="459" priority="309">
      <formula>IF($A32="No",TRUE,FALSE)</formula>
    </cfRule>
  </conditionalFormatting>
  <conditionalFormatting sqref="U31">
    <cfRule type="cellIs" dxfId="458" priority="308" operator="equal">
      <formula>"Select task if required"</formula>
    </cfRule>
  </conditionalFormatting>
  <conditionalFormatting sqref="U31">
    <cfRule type="expression" dxfId="457" priority="307">
      <formula>IF($A31="No",TRUE,FALSE)</formula>
    </cfRule>
  </conditionalFormatting>
  <conditionalFormatting sqref="W32:W33">
    <cfRule type="cellIs" dxfId="456" priority="302" operator="equal">
      <formula>"Select task if required"</formula>
    </cfRule>
  </conditionalFormatting>
  <conditionalFormatting sqref="W32:W33">
    <cfRule type="expression" dxfId="455" priority="301">
      <formula>IF($A32="No",TRUE,FALSE)</formula>
    </cfRule>
  </conditionalFormatting>
  <conditionalFormatting sqref="G30:H30">
    <cfRule type="expression" dxfId="454" priority="298">
      <formula>G30=2</formula>
    </cfRule>
    <cfRule type="expression" dxfId="453" priority="299">
      <formula>G30=1</formula>
    </cfRule>
    <cfRule type="expression" dxfId="452" priority="300">
      <formula>G30=0</formula>
    </cfRule>
  </conditionalFormatting>
  <conditionalFormatting sqref="D31:D32">
    <cfRule type="cellIs" dxfId="451" priority="297" operator="equal">
      <formula>"Select task if required"</formula>
    </cfRule>
  </conditionalFormatting>
  <conditionalFormatting sqref="D31:D32">
    <cfRule type="expression" dxfId="450" priority="296">
      <formula>IF($A31="No",TRUE,FALSE)</formula>
    </cfRule>
  </conditionalFormatting>
  <conditionalFormatting sqref="I19">
    <cfRule type="cellIs" dxfId="449" priority="295" operator="equal">
      <formula>"Select task if required"</formula>
    </cfRule>
  </conditionalFormatting>
  <conditionalFormatting sqref="I19">
    <cfRule type="expression" dxfId="448" priority="294">
      <formula>IF($A19="No",TRUE,FALSE)</formula>
    </cfRule>
  </conditionalFormatting>
  <conditionalFormatting sqref="I20">
    <cfRule type="cellIs" dxfId="447" priority="293" operator="equal">
      <formula>"Select task if required"</formula>
    </cfRule>
  </conditionalFormatting>
  <conditionalFormatting sqref="I20">
    <cfRule type="expression" dxfId="446" priority="292">
      <formula>IF($A20="No",TRUE,FALSE)</formula>
    </cfRule>
  </conditionalFormatting>
  <conditionalFormatting sqref="G19">
    <cfRule type="cellIs" dxfId="445" priority="291" operator="equal">
      <formula>"Select task if required"</formula>
    </cfRule>
  </conditionalFormatting>
  <conditionalFormatting sqref="G19">
    <cfRule type="expression" dxfId="444" priority="290">
      <formula>IF($A19="No",TRUE,FALSE)</formula>
    </cfRule>
  </conditionalFormatting>
  <conditionalFormatting sqref="G20">
    <cfRule type="cellIs" dxfId="443" priority="289" operator="equal">
      <formula>"Select task if required"</formula>
    </cfRule>
  </conditionalFormatting>
  <conditionalFormatting sqref="G20">
    <cfRule type="expression" dxfId="442" priority="288">
      <formula>IF($A20="No",TRUE,FALSE)</formula>
    </cfRule>
  </conditionalFormatting>
  <conditionalFormatting sqref="C19:C20">
    <cfRule type="cellIs" dxfId="441" priority="287" operator="equal">
      <formula>"Select task if required"</formula>
    </cfRule>
  </conditionalFormatting>
  <conditionalFormatting sqref="C19:C20">
    <cfRule type="expression" dxfId="440" priority="286">
      <formula>IF($A19="No",TRUE,FALSE)</formula>
    </cfRule>
  </conditionalFormatting>
  <conditionalFormatting sqref="C31">
    <cfRule type="cellIs" dxfId="439" priority="285" operator="equal">
      <formula>"Select task if required"</formula>
    </cfRule>
  </conditionalFormatting>
  <conditionalFormatting sqref="C31">
    <cfRule type="expression" dxfId="438" priority="284">
      <formula>IF($A31="No",TRUE,FALSE)</formula>
    </cfRule>
  </conditionalFormatting>
  <conditionalFormatting sqref="I33">
    <cfRule type="cellIs" dxfId="437" priority="275" operator="equal">
      <formula>"Select task if required"</formula>
    </cfRule>
  </conditionalFormatting>
  <conditionalFormatting sqref="I33">
    <cfRule type="expression" dxfId="436" priority="274">
      <formula>IF($A33="No",TRUE,FALSE)</formula>
    </cfRule>
  </conditionalFormatting>
  <conditionalFormatting sqref="R44:R45 R47">
    <cfRule type="colorScale" priority="270">
      <colorScale>
        <cfvo type="num" val="0"/>
        <cfvo type="num" val="1"/>
        <cfvo type="num" val="2"/>
        <color rgb="FFF8696B"/>
        <color rgb="FFFFC000"/>
        <color rgb="FF63BE7B"/>
      </colorScale>
    </cfRule>
  </conditionalFormatting>
  <conditionalFormatting sqref="R44:R45 R47">
    <cfRule type="expression" dxfId="435" priority="271">
      <formula>R44=2</formula>
    </cfRule>
    <cfRule type="expression" dxfId="434" priority="272">
      <formula>R44=1</formula>
    </cfRule>
    <cfRule type="expression" dxfId="433" priority="273">
      <formula>R44=0</formula>
    </cfRule>
  </conditionalFormatting>
  <conditionalFormatting sqref="G44:G45 G47">
    <cfRule type="cellIs" dxfId="432" priority="269" operator="equal">
      <formula>"Select task if required"</formula>
    </cfRule>
  </conditionalFormatting>
  <conditionalFormatting sqref="G44:G45 G47">
    <cfRule type="expression" dxfId="431" priority="268">
      <formula>IF($A44="No",TRUE,FALSE)</formula>
    </cfRule>
  </conditionalFormatting>
  <conditionalFormatting sqref="S44">
    <cfRule type="cellIs" dxfId="430" priority="267" operator="equal">
      <formula>"Select task if required"</formula>
    </cfRule>
  </conditionalFormatting>
  <conditionalFormatting sqref="S44">
    <cfRule type="expression" dxfId="429" priority="266">
      <formula>IF($A44="No",TRUE,FALSE)</formula>
    </cfRule>
  </conditionalFormatting>
  <conditionalFormatting sqref="S45 S47">
    <cfRule type="cellIs" dxfId="428" priority="265" operator="equal">
      <formula>"Select task if required"</formula>
    </cfRule>
  </conditionalFormatting>
  <conditionalFormatting sqref="S45 S47">
    <cfRule type="expression" dxfId="427" priority="264">
      <formula>IF($A45="No",TRUE,FALSE)</formula>
    </cfRule>
  </conditionalFormatting>
  <conditionalFormatting sqref="U44">
    <cfRule type="cellIs" dxfId="426" priority="263" operator="equal">
      <formula>"Select task if required"</formula>
    </cfRule>
  </conditionalFormatting>
  <conditionalFormatting sqref="U44">
    <cfRule type="expression" dxfId="425" priority="262">
      <formula>IF($A44="No",TRUE,FALSE)</formula>
    </cfRule>
  </conditionalFormatting>
  <conditionalFormatting sqref="U45 U47">
    <cfRule type="cellIs" dxfId="424" priority="261" operator="equal">
      <formula>"Select task if required"</formula>
    </cfRule>
  </conditionalFormatting>
  <conditionalFormatting sqref="U45 U47">
    <cfRule type="expression" dxfId="423" priority="260">
      <formula>IF($A45="No",TRUE,FALSE)</formula>
    </cfRule>
  </conditionalFormatting>
  <conditionalFormatting sqref="W44">
    <cfRule type="cellIs" dxfId="422" priority="259" operator="equal">
      <formula>"Select task if required"</formula>
    </cfRule>
  </conditionalFormatting>
  <conditionalFormatting sqref="W44">
    <cfRule type="expression" dxfId="421" priority="258">
      <formula>IF($A44="No",TRUE,FALSE)</formula>
    </cfRule>
  </conditionalFormatting>
  <conditionalFormatting sqref="W45 W47">
    <cfRule type="cellIs" dxfId="420" priority="257" operator="equal">
      <formula>"Select task if required"</formula>
    </cfRule>
  </conditionalFormatting>
  <conditionalFormatting sqref="W45 W47">
    <cfRule type="expression" dxfId="419" priority="256">
      <formula>IF($A45="No",TRUE,FALSE)</formula>
    </cfRule>
  </conditionalFormatting>
  <conditionalFormatting sqref="G43:H43">
    <cfRule type="expression" dxfId="418" priority="253">
      <formula>G43=2</formula>
    </cfRule>
    <cfRule type="expression" dxfId="417" priority="254">
      <formula>G43=1</formula>
    </cfRule>
    <cfRule type="expression" dxfId="416" priority="255">
      <formula>G43=0</formula>
    </cfRule>
  </conditionalFormatting>
  <conditionalFormatting sqref="D44:D45">
    <cfRule type="cellIs" dxfId="415" priority="252" operator="equal">
      <formula>"Select task if required"</formula>
    </cfRule>
  </conditionalFormatting>
  <conditionalFormatting sqref="D44:D45">
    <cfRule type="expression" dxfId="414" priority="251">
      <formula>IF($A44="No",TRUE,FALSE)</formula>
    </cfRule>
  </conditionalFormatting>
  <conditionalFormatting sqref="C44">
    <cfRule type="cellIs" dxfId="413" priority="250" operator="equal">
      <formula>"Select task if required"</formula>
    </cfRule>
  </conditionalFormatting>
  <conditionalFormatting sqref="C44">
    <cfRule type="expression" dxfId="412" priority="249">
      <formula>IF($A44="No",TRUE,FALSE)</formula>
    </cfRule>
  </conditionalFormatting>
  <conditionalFormatting sqref="C45">
    <cfRule type="cellIs" dxfId="411" priority="248" operator="equal">
      <formula>"Select task if required"</formula>
    </cfRule>
  </conditionalFormatting>
  <conditionalFormatting sqref="C45">
    <cfRule type="expression" dxfId="410" priority="247">
      <formula>IF($A45="No",TRUE,FALSE)</formula>
    </cfRule>
  </conditionalFormatting>
  <conditionalFormatting sqref="C47">
    <cfRule type="cellIs" dxfId="409" priority="246" operator="equal">
      <formula>"Select task if required"</formula>
    </cfRule>
  </conditionalFormatting>
  <conditionalFormatting sqref="C47">
    <cfRule type="expression" dxfId="408" priority="245">
      <formula>IF($A47="No",TRUE,FALSE)</formula>
    </cfRule>
  </conditionalFormatting>
  <conditionalFormatting sqref="I44">
    <cfRule type="cellIs" dxfId="407" priority="244" operator="equal">
      <formula>"Select task if required"</formula>
    </cfRule>
  </conditionalFormatting>
  <conditionalFormatting sqref="I44">
    <cfRule type="expression" dxfId="406" priority="243">
      <formula>IF($A44="No",TRUE,FALSE)</formula>
    </cfRule>
  </conditionalFormatting>
  <conditionalFormatting sqref="I45">
    <cfRule type="cellIs" dxfId="405" priority="242" operator="equal">
      <formula>"Select task if required"</formula>
    </cfRule>
  </conditionalFormatting>
  <conditionalFormatting sqref="I45">
    <cfRule type="expression" dxfId="404" priority="241">
      <formula>IF($A45="No",TRUE,FALSE)</formula>
    </cfRule>
  </conditionalFormatting>
  <conditionalFormatting sqref="I47">
    <cfRule type="cellIs" dxfId="403" priority="240" operator="equal">
      <formula>"Select task if required"</formula>
    </cfRule>
  </conditionalFormatting>
  <conditionalFormatting sqref="I47">
    <cfRule type="expression" dxfId="402" priority="239">
      <formula>IF($A47="No",TRUE,FALSE)</formula>
    </cfRule>
  </conditionalFormatting>
  <conditionalFormatting sqref="R58:R59">
    <cfRule type="colorScale" priority="235">
      <colorScale>
        <cfvo type="num" val="0"/>
        <cfvo type="num" val="1"/>
        <cfvo type="num" val="2"/>
        <color rgb="FFF8696B"/>
        <color rgb="FFFFC000"/>
        <color rgb="FF63BE7B"/>
      </colorScale>
    </cfRule>
  </conditionalFormatting>
  <conditionalFormatting sqref="R58:R59">
    <cfRule type="expression" dxfId="401" priority="236">
      <formula>R58=2</formula>
    </cfRule>
    <cfRule type="expression" dxfId="400" priority="237">
      <formula>R58=1</formula>
    </cfRule>
    <cfRule type="expression" dxfId="399" priority="238">
      <formula>R58=0</formula>
    </cfRule>
  </conditionalFormatting>
  <conditionalFormatting sqref="G58:G59">
    <cfRule type="cellIs" dxfId="398" priority="234" operator="equal">
      <formula>"Select task if required"</formula>
    </cfRule>
  </conditionalFormatting>
  <conditionalFormatting sqref="G58:G59">
    <cfRule type="expression" dxfId="397" priority="233">
      <formula>IF($A58="No",TRUE,FALSE)</formula>
    </cfRule>
  </conditionalFormatting>
  <conditionalFormatting sqref="S58">
    <cfRule type="cellIs" dxfId="396" priority="232" operator="equal">
      <formula>"Select task if required"</formula>
    </cfRule>
  </conditionalFormatting>
  <conditionalFormatting sqref="S58">
    <cfRule type="expression" dxfId="395" priority="231">
      <formula>IF($A58="No",TRUE,FALSE)</formula>
    </cfRule>
  </conditionalFormatting>
  <conditionalFormatting sqref="S59">
    <cfRule type="cellIs" dxfId="394" priority="230" operator="equal">
      <formula>"Select task if required"</formula>
    </cfRule>
  </conditionalFormatting>
  <conditionalFormatting sqref="S59">
    <cfRule type="expression" dxfId="393" priority="229">
      <formula>IF($A59="No",TRUE,FALSE)</formula>
    </cfRule>
  </conditionalFormatting>
  <conditionalFormatting sqref="U58">
    <cfRule type="cellIs" dxfId="392" priority="228" operator="equal">
      <formula>"Select task if required"</formula>
    </cfRule>
  </conditionalFormatting>
  <conditionalFormatting sqref="U58">
    <cfRule type="expression" dxfId="391" priority="227">
      <formula>IF($A58="No",TRUE,FALSE)</formula>
    </cfRule>
  </conditionalFormatting>
  <conditionalFormatting sqref="U59">
    <cfRule type="cellIs" dxfId="390" priority="226" operator="equal">
      <formula>"Select task if required"</formula>
    </cfRule>
  </conditionalFormatting>
  <conditionalFormatting sqref="U59">
    <cfRule type="expression" dxfId="389" priority="225">
      <formula>IF($A59="No",TRUE,FALSE)</formula>
    </cfRule>
  </conditionalFormatting>
  <conditionalFormatting sqref="W58">
    <cfRule type="cellIs" dxfId="388" priority="224" operator="equal">
      <formula>"Select task if required"</formula>
    </cfRule>
  </conditionalFormatting>
  <conditionalFormatting sqref="W58">
    <cfRule type="expression" dxfId="387" priority="223">
      <formula>IF($A58="No",TRUE,FALSE)</formula>
    </cfRule>
  </conditionalFormatting>
  <conditionalFormatting sqref="W59">
    <cfRule type="cellIs" dxfId="386" priority="222" operator="equal">
      <formula>"Select task if required"</formula>
    </cfRule>
  </conditionalFormatting>
  <conditionalFormatting sqref="W59">
    <cfRule type="expression" dxfId="385" priority="221">
      <formula>IF($A59="No",TRUE,FALSE)</formula>
    </cfRule>
  </conditionalFormatting>
  <conditionalFormatting sqref="G57:H57">
    <cfRule type="expression" dxfId="384" priority="218">
      <formula>G57=2</formula>
    </cfRule>
    <cfRule type="expression" dxfId="383" priority="219">
      <formula>G57=1</formula>
    </cfRule>
    <cfRule type="expression" dxfId="382" priority="220">
      <formula>G57=0</formula>
    </cfRule>
  </conditionalFormatting>
  <conditionalFormatting sqref="D58:D59">
    <cfRule type="cellIs" dxfId="381" priority="217" operator="equal">
      <formula>"Select task if required"</formula>
    </cfRule>
  </conditionalFormatting>
  <conditionalFormatting sqref="D58:D59">
    <cfRule type="expression" dxfId="380" priority="216">
      <formula>IF($A58="No",TRUE,FALSE)</formula>
    </cfRule>
  </conditionalFormatting>
  <conditionalFormatting sqref="C58">
    <cfRule type="cellIs" dxfId="379" priority="215" operator="equal">
      <formula>"Select task if required"</formula>
    </cfRule>
  </conditionalFormatting>
  <conditionalFormatting sqref="C58">
    <cfRule type="expression" dxfId="378" priority="214">
      <formula>IF($A58="No",TRUE,FALSE)</formula>
    </cfRule>
  </conditionalFormatting>
  <conditionalFormatting sqref="C59">
    <cfRule type="cellIs" dxfId="377" priority="213" operator="equal">
      <formula>"Select task if required"</formula>
    </cfRule>
  </conditionalFormatting>
  <conditionalFormatting sqref="C59">
    <cfRule type="expression" dxfId="376" priority="212">
      <formula>IF($A59="No",TRUE,FALSE)</formula>
    </cfRule>
  </conditionalFormatting>
  <conditionalFormatting sqref="I58">
    <cfRule type="cellIs" dxfId="375" priority="209" operator="equal">
      <formula>"Select task if required"</formula>
    </cfRule>
  </conditionalFormatting>
  <conditionalFormatting sqref="I58">
    <cfRule type="expression" dxfId="374" priority="208">
      <formula>IF($A58="No",TRUE,FALSE)</formula>
    </cfRule>
  </conditionalFormatting>
  <conditionalFormatting sqref="I59">
    <cfRule type="cellIs" dxfId="373" priority="207" operator="equal">
      <formula>"Select task if required"</formula>
    </cfRule>
  </conditionalFormatting>
  <conditionalFormatting sqref="I59">
    <cfRule type="expression" dxfId="372" priority="206">
      <formula>IF($A59="No",TRUE,FALSE)</formula>
    </cfRule>
  </conditionalFormatting>
  <conditionalFormatting sqref="I7">
    <cfRule type="expression" dxfId="371" priority="327">
      <formula>$I$7=""</formula>
    </cfRule>
  </conditionalFormatting>
  <conditionalFormatting sqref="J7:N7">
    <cfRule type="expression" dxfId="370" priority="328">
      <formula>$I$7=""</formula>
    </cfRule>
  </conditionalFormatting>
  <conditionalFormatting sqref="L46:Q46">
    <cfRule type="cellIs" dxfId="369" priority="203" operator="equal">
      <formula>"Select task if required"</formula>
    </cfRule>
  </conditionalFormatting>
  <conditionalFormatting sqref="L46:Q46">
    <cfRule type="expression" dxfId="368" priority="202">
      <formula>IF($A46="No",TRUE,FALSE)</formula>
    </cfRule>
  </conditionalFormatting>
  <conditionalFormatting sqref="R46">
    <cfRule type="colorScale" priority="198">
      <colorScale>
        <cfvo type="num" val="0"/>
        <cfvo type="num" val="1"/>
        <cfvo type="num" val="2"/>
        <color rgb="FFF8696B"/>
        <color rgb="FFFFC000"/>
        <color rgb="FF63BE7B"/>
      </colorScale>
    </cfRule>
  </conditionalFormatting>
  <conditionalFormatting sqref="R46">
    <cfRule type="expression" dxfId="367" priority="199">
      <formula>R46=2</formula>
    </cfRule>
    <cfRule type="expression" dxfId="366" priority="200">
      <formula>R46=1</formula>
    </cfRule>
    <cfRule type="expression" dxfId="365" priority="201">
      <formula>R46=0</formula>
    </cfRule>
  </conditionalFormatting>
  <conditionalFormatting sqref="G46">
    <cfRule type="cellIs" dxfId="364" priority="197" operator="equal">
      <formula>"Select task if required"</formula>
    </cfRule>
  </conditionalFormatting>
  <conditionalFormatting sqref="G46">
    <cfRule type="expression" dxfId="363" priority="196">
      <formula>IF($A46="No",TRUE,FALSE)</formula>
    </cfRule>
  </conditionalFormatting>
  <conditionalFormatting sqref="S46">
    <cfRule type="cellIs" dxfId="362" priority="195" operator="equal">
      <formula>"Select task if required"</formula>
    </cfRule>
  </conditionalFormatting>
  <conditionalFormatting sqref="S46">
    <cfRule type="expression" dxfId="361" priority="194">
      <formula>IF($A46="No",TRUE,FALSE)</formula>
    </cfRule>
  </conditionalFormatting>
  <conditionalFormatting sqref="U46">
    <cfRule type="cellIs" dxfId="360" priority="193" operator="equal">
      <formula>"Select task if required"</formula>
    </cfRule>
  </conditionalFormatting>
  <conditionalFormatting sqref="U46">
    <cfRule type="expression" dxfId="359" priority="192">
      <formula>IF($A46="No",TRUE,FALSE)</formula>
    </cfRule>
  </conditionalFormatting>
  <conditionalFormatting sqref="W46">
    <cfRule type="cellIs" dxfId="358" priority="191" operator="equal">
      <formula>"Select task if required"</formula>
    </cfRule>
  </conditionalFormatting>
  <conditionalFormatting sqref="W46">
    <cfRule type="expression" dxfId="357" priority="190">
      <formula>IF($A46="No",TRUE,FALSE)</formula>
    </cfRule>
  </conditionalFormatting>
  <conditionalFormatting sqref="D46">
    <cfRule type="cellIs" dxfId="356" priority="189" operator="equal">
      <formula>"Select task if required"</formula>
    </cfRule>
  </conditionalFormatting>
  <conditionalFormatting sqref="D46">
    <cfRule type="expression" dxfId="355" priority="188">
      <formula>IF($A46="No",TRUE,FALSE)</formula>
    </cfRule>
  </conditionalFormatting>
  <conditionalFormatting sqref="C46">
    <cfRule type="cellIs" dxfId="354" priority="187" operator="equal">
      <formula>"Select task if required"</formula>
    </cfRule>
  </conditionalFormatting>
  <conditionalFormatting sqref="C46">
    <cfRule type="expression" dxfId="353" priority="186">
      <formula>IF($A46="No",TRUE,FALSE)</formula>
    </cfRule>
  </conditionalFormatting>
  <conditionalFormatting sqref="I46">
    <cfRule type="cellIs" dxfId="352" priority="185" operator="equal">
      <formula>"Select task if required"</formula>
    </cfRule>
  </conditionalFormatting>
  <conditionalFormatting sqref="I46">
    <cfRule type="expression" dxfId="351" priority="184">
      <formula>IF($A46="No",TRUE,FALSE)</formula>
    </cfRule>
  </conditionalFormatting>
  <conditionalFormatting sqref="K46">
    <cfRule type="cellIs" dxfId="350" priority="183" operator="equal">
      <formula>"Select task if required"</formula>
    </cfRule>
  </conditionalFormatting>
  <conditionalFormatting sqref="K46">
    <cfRule type="expression" dxfId="349" priority="182">
      <formula>IF($A46="No",TRUE,FALSE)</formula>
    </cfRule>
  </conditionalFormatting>
  <conditionalFormatting sqref="S60">
    <cfRule type="cellIs" dxfId="348" priority="127" operator="equal">
      <formula>"Select task if required"</formula>
    </cfRule>
  </conditionalFormatting>
  <conditionalFormatting sqref="S60">
    <cfRule type="expression" dxfId="347" priority="126">
      <formula>IF($A60="No",TRUE,FALSE)</formula>
    </cfRule>
  </conditionalFormatting>
  <conditionalFormatting sqref="U60">
    <cfRule type="cellIs" dxfId="346" priority="125" operator="equal">
      <formula>"Select task if required"</formula>
    </cfRule>
  </conditionalFormatting>
  <conditionalFormatting sqref="U60">
    <cfRule type="expression" dxfId="345" priority="124">
      <formula>IF($A60="No",TRUE,FALSE)</formula>
    </cfRule>
  </conditionalFormatting>
  <conditionalFormatting sqref="W60">
    <cfRule type="cellIs" dxfId="344" priority="123" operator="equal">
      <formula>"Select task if required"</formula>
    </cfRule>
  </conditionalFormatting>
  <conditionalFormatting sqref="W60">
    <cfRule type="expression" dxfId="343" priority="122">
      <formula>IF($A60="No",TRUE,FALSE)</formula>
    </cfRule>
  </conditionalFormatting>
  <conditionalFormatting sqref="D60">
    <cfRule type="cellIs" dxfId="342" priority="121" operator="equal">
      <formula>"Select task if required"</formula>
    </cfRule>
  </conditionalFormatting>
  <conditionalFormatting sqref="D60">
    <cfRule type="expression" dxfId="341" priority="120">
      <formula>IF($A60="No",TRUE,FALSE)</formula>
    </cfRule>
  </conditionalFormatting>
  <conditionalFormatting sqref="I60">
    <cfRule type="cellIs" dxfId="340" priority="117" operator="equal">
      <formula>"Select task if required"</formula>
    </cfRule>
  </conditionalFormatting>
  <conditionalFormatting sqref="I60">
    <cfRule type="expression" dxfId="339" priority="116">
      <formula>IF($A60="No",TRUE,FALSE)</formula>
    </cfRule>
  </conditionalFormatting>
  <conditionalFormatting sqref="K61:Q61">
    <cfRule type="cellIs" dxfId="338" priority="153" operator="equal">
      <formula>"Select task if required"</formula>
    </cfRule>
  </conditionalFormatting>
  <conditionalFormatting sqref="K61:Q61">
    <cfRule type="expression" dxfId="337" priority="152">
      <formula>IF($A61="No",TRUE,FALSE)</formula>
    </cfRule>
  </conditionalFormatting>
  <conditionalFormatting sqref="R61">
    <cfRule type="colorScale" priority="148">
      <colorScale>
        <cfvo type="num" val="0"/>
        <cfvo type="num" val="1"/>
        <cfvo type="num" val="2"/>
        <color rgb="FFF8696B"/>
        <color rgb="FFFFC000"/>
        <color rgb="FF63BE7B"/>
      </colorScale>
    </cfRule>
  </conditionalFormatting>
  <conditionalFormatting sqref="R61">
    <cfRule type="expression" dxfId="336" priority="149">
      <formula>R61=2</formula>
    </cfRule>
    <cfRule type="expression" dxfId="335" priority="150">
      <formula>R61=1</formula>
    </cfRule>
    <cfRule type="expression" dxfId="334" priority="151">
      <formula>R61=0</formula>
    </cfRule>
  </conditionalFormatting>
  <conditionalFormatting sqref="G61">
    <cfRule type="cellIs" dxfId="333" priority="147" operator="equal">
      <formula>"Select task if required"</formula>
    </cfRule>
  </conditionalFormatting>
  <conditionalFormatting sqref="G61">
    <cfRule type="expression" dxfId="332" priority="146">
      <formula>IF($A61="No",TRUE,FALSE)</formula>
    </cfRule>
  </conditionalFormatting>
  <conditionalFormatting sqref="S61">
    <cfRule type="cellIs" dxfId="331" priority="145" operator="equal">
      <formula>"Select task if required"</formula>
    </cfRule>
  </conditionalFormatting>
  <conditionalFormatting sqref="S61">
    <cfRule type="expression" dxfId="330" priority="144">
      <formula>IF($A61="No",TRUE,FALSE)</formula>
    </cfRule>
  </conditionalFormatting>
  <conditionalFormatting sqref="U61">
    <cfRule type="cellIs" dxfId="329" priority="143" operator="equal">
      <formula>"Select task if required"</formula>
    </cfRule>
  </conditionalFormatting>
  <conditionalFormatting sqref="U61">
    <cfRule type="expression" dxfId="328" priority="142">
      <formula>IF($A61="No",TRUE,FALSE)</formula>
    </cfRule>
  </conditionalFormatting>
  <conditionalFormatting sqref="W61">
    <cfRule type="cellIs" dxfId="327" priority="141" operator="equal">
      <formula>"Select task if required"</formula>
    </cfRule>
  </conditionalFormatting>
  <conditionalFormatting sqref="W61">
    <cfRule type="expression" dxfId="326" priority="140">
      <formula>IF($A61="No",TRUE,FALSE)</formula>
    </cfRule>
  </conditionalFormatting>
  <conditionalFormatting sqref="C61">
    <cfRule type="cellIs" dxfId="325" priority="139" operator="equal">
      <formula>"Select task if required"</formula>
    </cfRule>
  </conditionalFormatting>
  <conditionalFormatting sqref="C61">
    <cfRule type="expression" dxfId="324" priority="138">
      <formula>IF($A61="No",TRUE,FALSE)</formula>
    </cfRule>
  </conditionalFormatting>
  <conditionalFormatting sqref="I61">
    <cfRule type="cellIs" dxfId="323" priority="137" operator="equal">
      <formula>"Select task if required"</formula>
    </cfRule>
  </conditionalFormatting>
  <conditionalFormatting sqref="I61">
    <cfRule type="expression" dxfId="322" priority="136">
      <formula>IF($A61="No",TRUE,FALSE)</formula>
    </cfRule>
  </conditionalFormatting>
  <conditionalFormatting sqref="L60:Q60">
    <cfRule type="cellIs" dxfId="321" priority="135" operator="equal">
      <formula>"Select task if required"</formula>
    </cfRule>
  </conditionalFormatting>
  <conditionalFormatting sqref="L60:Q60">
    <cfRule type="expression" dxfId="320" priority="134">
      <formula>IF($A60="No",TRUE,FALSE)</formula>
    </cfRule>
  </conditionalFormatting>
  <conditionalFormatting sqref="R60">
    <cfRule type="colorScale" priority="130">
      <colorScale>
        <cfvo type="num" val="0"/>
        <cfvo type="num" val="1"/>
        <cfvo type="num" val="2"/>
        <color rgb="FFF8696B"/>
        <color rgb="FFFFC000"/>
        <color rgb="FF63BE7B"/>
      </colorScale>
    </cfRule>
  </conditionalFormatting>
  <conditionalFormatting sqref="R60">
    <cfRule type="expression" dxfId="319" priority="131">
      <formula>R60=2</formula>
    </cfRule>
    <cfRule type="expression" dxfId="318" priority="132">
      <formula>R60=1</formula>
    </cfRule>
    <cfRule type="expression" dxfId="317" priority="133">
      <formula>R60=0</formula>
    </cfRule>
  </conditionalFormatting>
  <conditionalFormatting sqref="G60">
    <cfRule type="cellIs" dxfId="316" priority="129" operator="equal">
      <formula>"Select task if required"</formula>
    </cfRule>
  </conditionalFormatting>
  <conditionalFormatting sqref="G60">
    <cfRule type="expression" dxfId="315" priority="128">
      <formula>IF($A60="No",TRUE,FALSE)</formula>
    </cfRule>
  </conditionalFormatting>
  <conditionalFormatting sqref="C60">
    <cfRule type="cellIs" dxfId="314" priority="119" operator="equal">
      <formula>"Select task if required"</formula>
    </cfRule>
  </conditionalFormatting>
  <conditionalFormatting sqref="C60">
    <cfRule type="expression" dxfId="313" priority="118">
      <formula>IF($A60="No",TRUE,FALSE)</formula>
    </cfRule>
  </conditionalFormatting>
  <conditionalFormatting sqref="K60">
    <cfRule type="cellIs" dxfId="312" priority="113" operator="equal">
      <formula>"Select task if required"</formula>
    </cfRule>
  </conditionalFormatting>
  <conditionalFormatting sqref="K60">
    <cfRule type="expression" dxfId="311" priority="112">
      <formula>IF($A60="No",TRUE,FALSE)</formula>
    </cfRule>
  </conditionalFormatting>
  <conditionalFormatting sqref="J26:N26">
    <cfRule type="expression" dxfId="310" priority="111">
      <formula>$I$7=""</formula>
    </cfRule>
  </conditionalFormatting>
  <conditionalFormatting sqref="I26">
    <cfRule type="expression" dxfId="309" priority="110">
      <formula>$I$7=""</formula>
    </cfRule>
  </conditionalFormatting>
  <conditionalFormatting sqref="J39:N39">
    <cfRule type="expression" dxfId="308" priority="109">
      <formula>$I$7=""</formula>
    </cfRule>
  </conditionalFormatting>
  <conditionalFormatting sqref="I39">
    <cfRule type="expression" dxfId="307" priority="108">
      <formula>$I$7=""</formula>
    </cfRule>
  </conditionalFormatting>
  <conditionalFormatting sqref="J53:N53">
    <cfRule type="expression" dxfId="306" priority="107">
      <formula>$I$7=""</formula>
    </cfRule>
  </conditionalFormatting>
  <conditionalFormatting sqref="I53">
    <cfRule type="expression" dxfId="305" priority="106">
      <formula>$I$7=""</formula>
    </cfRule>
  </conditionalFormatting>
  <conditionalFormatting sqref="J14:N14">
    <cfRule type="expression" dxfId="304" priority="105">
      <formula>$I$7=""</formula>
    </cfRule>
  </conditionalFormatting>
  <conditionalFormatting sqref="I14">
    <cfRule type="expression" dxfId="303" priority="104">
      <formula>$I$7=""</formula>
    </cfRule>
  </conditionalFormatting>
  <conditionalFormatting sqref="J27">
    <cfRule type="expression" dxfId="302" priority="73">
      <formula>$I$7=""</formula>
    </cfRule>
  </conditionalFormatting>
  <conditionalFormatting sqref="K40:N40">
    <cfRule type="expression" dxfId="301" priority="63">
      <formula>$I$7=""</formula>
    </cfRule>
  </conditionalFormatting>
  <conditionalFormatting sqref="K27:N27">
    <cfRule type="expression" dxfId="300" priority="69">
      <formula>$I$7=""</formula>
    </cfRule>
  </conditionalFormatting>
  <conditionalFormatting sqref="I8">
    <cfRule type="expression" dxfId="299" priority="84">
      <formula>$I$7=""</formula>
    </cfRule>
  </conditionalFormatting>
  <conditionalFormatting sqref="J8:N8">
    <cfRule type="expression" dxfId="298" priority="85">
      <formula>$I$7=""</formula>
    </cfRule>
  </conditionalFormatting>
  <conditionalFormatting sqref="I15">
    <cfRule type="expression" dxfId="297" priority="78">
      <formula>$I$7=""</formula>
    </cfRule>
  </conditionalFormatting>
  <conditionalFormatting sqref="J15">
    <cfRule type="expression" dxfId="296" priority="79">
      <formula>$I$7=""</formula>
    </cfRule>
  </conditionalFormatting>
  <conditionalFormatting sqref="K15:N15">
    <cfRule type="expression" dxfId="295" priority="75">
      <formula>$I$7=""</formula>
    </cfRule>
  </conditionalFormatting>
  <conditionalFormatting sqref="I27">
    <cfRule type="expression" dxfId="294" priority="72">
      <formula>$I$7=""</formula>
    </cfRule>
  </conditionalFormatting>
  <conditionalFormatting sqref="I40">
    <cfRule type="expression" dxfId="293" priority="66">
      <formula>$I$7=""</formula>
    </cfRule>
  </conditionalFormatting>
  <conditionalFormatting sqref="J40">
    <cfRule type="expression" dxfId="292" priority="67">
      <formula>$I$7=""</formula>
    </cfRule>
  </conditionalFormatting>
  <conditionalFormatting sqref="I54">
    <cfRule type="expression" dxfId="291" priority="60">
      <formula>$I$7=""</formula>
    </cfRule>
  </conditionalFormatting>
  <conditionalFormatting sqref="J54">
    <cfRule type="expression" dxfId="290" priority="61">
      <formula>$I$7=""</formula>
    </cfRule>
  </conditionalFormatting>
  <conditionalFormatting sqref="K54:N54">
    <cfRule type="expression" dxfId="289" priority="57">
      <formula>$I$7=""</formula>
    </cfRule>
  </conditionalFormatting>
  <conditionalFormatting sqref="L44">
    <cfRule type="cellIs" dxfId="288" priority="51" operator="equal">
      <formula>"Select task if required"</formula>
    </cfRule>
  </conditionalFormatting>
  <conditionalFormatting sqref="L44">
    <cfRule type="expression" dxfId="287" priority="50">
      <formula>IF($A44="No",TRUE,FALSE)</formula>
    </cfRule>
  </conditionalFormatting>
  <conditionalFormatting sqref="L31">
    <cfRule type="cellIs" dxfId="286" priority="53" operator="equal">
      <formula>"Select task if required"</formula>
    </cfRule>
  </conditionalFormatting>
  <conditionalFormatting sqref="L31">
    <cfRule type="expression" dxfId="285" priority="52">
      <formula>IF($A31="No",TRUE,FALSE)</formula>
    </cfRule>
  </conditionalFormatting>
  <conditionalFormatting sqref="L58">
    <cfRule type="cellIs" dxfId="284" priority="49" operator="equal">
      <formula>"Select task if required"</formula>
    </cfRule>
  </conditionalFormatting>
  <conditionalFormatting sqref="L58">
    <cfRule type="expression" dxfId="283" priority="48">
      <formula>IF($A58="No",TRUE,FALSE)</formula>
    </cfRule>
  </conditionalFormatting>
  <conditionalFormatting sqref="L20">
    <cfRule type="cellIs" dxfId="282" priority="47" operator="equal">
      <formula>"Select task if required"</formula>
    </cfRule>
  </conditionalFormatting>
  <conditionalFormatting sqref="L20">
    <cfRule type="expression" dxfId="281" priority="46">
      <formula>IF($A20="No",TRUE,FALSE)</formula>
    </cfRule>
  </conditionalFormatting>
  <conditionalFormatting sqref="L19">
    <cfRule type="cellIs" dxfId="280" priority="45" operator="equal">
      <formula>"Select task if required"</formula>
    </cfRule>
  </conditionalFormatting>
  <conditionalFormatting sqref="L19">
    <cfRule type="expression" dxfId="279" priority="44">
      <formula>IF($A19="No",TRUE,FALSE)</formula>
    </cfRule>
  </conditionalFormatting>
  <conditionalFormatting sqref="P7">
    <cfRule type="expression" dxfId="278" priority="40">
      <formula>$P$7=""</formula>
    </cfRule>
  </conditionalFormatting>
  <conditionalFormatting sqref="P8">
    <cfRule type="expression" dxfId="277" priority="39">
      <formula>$O$7=""</formula>
    </cfRule>
  </conditionalFormatting>
  <conditionalFormatting sqref="O7">
    <cfRule type="expression" dxfId="276" priority="37" stopIfTrue="1">
      <formula>$I$7=""</formula>
    </cfRule>
  </conditionalFormatting>
  <conditionalFormatting sqref="O8">
    <cfRule type="expression" dxfId="275" priority="35" stopIfTrue="1">
      <formula>$I$7=""</formula>
    </cfRule>
  </conditionalFormatting>
  <conditionalFormatting sqref="O53:P53">
    <cfRule type="expression" dxfId="274" priority="33">
      <formula>$I$7=""</formula>
    </cfRule>
  </conditionalFormatting>
  <conditionalFormatting sqref="O53">
    <cfRule type="expression" dxfId="273" priority="32" stopIfTrue="1">
      <formula>$O$14=""</formula>
    </cfRule>
  </conditionalFormatting>
  <conditionalFormatting sqref="P53">
    <cfRule type="expression" dxfId="272" priority="31">
      <formula>$P$14=""</formula>
    </cfRule>
  </conditionalFormatting>
  <conditionalFormatting sqref="O54:P54">
    <cfRule type="expression" dxfId="271" priority="30" stopIfTrue="1">
      <formula>$I$7=""</formula>
    </cfRule>
  </conditionalFormatting>
  <conditionalFormatting sqref="O54">
    <cfRule type="expression" dxfId="270" priority="29" stopIfTrue="1">
      <formula>$O$14=""</formula>
    </cfRule>
  </conditionalFormatting>
  <conditionalFormatting sqref="P54">
    <cfRule type="expression" dxfId="269" priority="28">
      <formula>$P$14=""</formula>
    </cfRule>
  </conditionalFormatting>
  <conditionalFormatting sqref="O39:P39">
    <cfRule type="expression" dxfId="268" priority="25">
      <formula>$I$7=""</formula>
    </cfRule>
  </conditionalFormatting>
  <conditionalFormatting sqref="O39">
    <cfRule type="expression" dxfId="267" priority="24" stopIfTrue="1">
      <formula>$O$14=""</formula>
    </cfRule>
  </conditionalFormatting>
  <conditionalFormatting sqref="P39">
    <cfRule type="expression" dxfId="266" priority="23">
      <formula>$P$14=""</formula>
    </cfRule>
  </conditionalFormatting>
  <conditionalFormatting sqref="O40:P40">
    <cfRule type="expression" dxfId="265" priority="22" stopIfTrue="1">
      <formula>$I$7=""</formula>
    </cfRule>
  </conditionalFormatting>
  <conditionalFormatting sqref="O40">
    <cfRule type="expression" dxfId="264" priority="21" stopIfTrue="1">
      <formula>$O$14=""</formula>
    </cfRule>
  </conditionalFormatting>
  <conditionalFormatting sqref="P40">
    <cfRule type="expression" dxfId="263" priority="20">
      <formula>$P$14=""</formula>
    </cfRule>
  </conditionalFormatting>
  <conditionalFormatting sqref="O26:P26">
    <cfRule type="expression" dxfId="262" priority="17">
      <formula>$I$7=""</formula>
    </cfRule>
  </conditionalFormatting>
  <conditionalFormatting sqref="O26">
    <cfRule type="expression" dxfId="261" priority="16" stopIfTrue="1">
      <formula>$O$14=""</formula>
    </cfRule>
  </conditionalFormatting>
  <conditionalFormatting sqref="P26">
    <cfRule type="expression" dxfId="260" priority="15">
      <formula>$P$14=""</formula>
    </cfRule>
  </conditionalFormatting>
  <conditionalFormatting sqref="O27:P27">
    <cfRule type="expression" dxfId="259" priority="14" stopIfTrue="1">
      <formula>$I$7=""</formula>
    </cfRule>
  </conditionalFormatting>
  <conditionalFormatting sqref="O27">
    <cfRule type="expression" dxfId="258" priority="13" stopIfTrue="1">
      <formula>$O$14=""</formula>
    </cfRule>
  </conditionalFormatting>
  <conditionalFormatting sqref="P27">
    <cfRule type="expression" dxfId="257" priority="12">
      <formula>$P$14=""</formula>
    </cfRule>
  </conditionalFormatting>
  <conditionalFormatting sqref="O14:P14">
    <cfRule type="expression" dxfId="256" priority="9">
      <formula>$I$7=""</formula>
    </cfRule>
  </conditionalFormatting>
  <conditionalFormatting sqref="O14">
    <cfRule type="expression" dxfId="255" priority="8" stopIfTrue="1">
      <formula>$O$14=""</formula>
    </cfRule>
  </conditionalFormatting>
  <conditionalFormatting sqref="P14">
    <cfRule type="expression" dxfId="254" priority="7">
      <formula>$P$14=""</formula>
    </cfRule>
  </conditionalFormatting>
  <conditionalFormatting sqref="O15:P15">
    <cfRule type="expression" dxfId="253" priority="6" stopIfTrue="1">
      <formula>$I$7=""</formula>
    </cfRule>
  </conditionalFormatting>
  <conditionalFormatting sqref="O15">
    <cfRule type="expression" dxfId="252" priority="5" stopIfTrue="1">
      <formula>$O$14=""</formula>
    </cfRule>
  </conditionalFormatting>
  <conditionalFormatting sqref="P15">
    <cfRule type="expression" dxfId="251" priority="4">
      <formula>$P$14=""</formula>
    </cfRule>
  </conditionalFormatting>
  <dataValidations count="20">
    <dataValidation allowBlank="1" showInputMessage="1" showErrorMessage="1" prompt="Delivering adaptation needs to involve a diverse range of stakeholders including communities, businesses and the third sector - look beyond the ‘usual suspects’. " sqref="D45:F45" xr:uid="{99F5868A-D1CE-40C6-B8C7-5C485901722B}"/>
    <dataValidation type="list" allowBlank="1" showInputMessage="1" showErrorMessage="1" sqref="E40:P40 E15:P15 E27:P27 E54:P54" xr:uid="{45BEF23D-6DE3-4C04-B43D-C2AEFAEE9604}">
      <formula1>"0,1,2,3"</formula1>
    </dataValidation>
    <dataValidation type="list" allowBlank="1" showInputMessage="1" showErrorMessage="1" sqref="I58:I61 I44:I47 I19:I20 I31:I33" xr:uid="{B3A49878-CD2C-40CB-B7E8-3AB2410D6803}">
      <formula1>"Yes,Partly,No"</formula1>
    </dataValidation>
    <dataValidation allowBlank="1" showInputMessage="1" showErrorMessage="1" prompt="This row contains headers for the project schedule that follows below them. _x000a_Navigate from B7 through BL7 to hear the content. The first letter of each day of the week for the date above that heading, starts in cell I7 and continues through cell BL7." sqref="C17" xr:uid="{F99E29A8-9C56-4233-BC86-DB3DF797F82E}"/>
    <dataValidation type="list" allowBlank="1" showInputMessage="1" showErrorMessage="1" sqref="G31:G33 G44:G47 G19:H20" xr:uid="{12BA01D2-2F1E-4AB2-867E-A94E024C0273}">
      <formula1>"Yes, No"</formula1>
    </dataValidation>
    <dataValidation allowBlank="1" showInputMessage="1" showErrorMessage="1" prompt="Join networks and professional institutions to develop personal relationships and connections with adaptation professionals and share learning. " sqref="D19:F19" xr:uid="{539A4DF8-28AB-4E03-AD6D-0FA9F3FD028D}"/>
    <dataValidation allowBlank="1" showInputMessage="1" showErrorMessage="1" prompt="Identify existing statutory and non-statutory groups, partnerships and forums that include, or could include, adaptation within their remit. Consider their relevance to your adaptation work and find out who in your organisation engaged with them. " sqref="D20:F20" xr:uid="{A771384F-E251-4107-821B-D99CC47F3060}"/>
    <dataValidation allowBlank="1" showInputMessage="1" showErrorMessage="1" prompt="Speak with external partners about on-going or future projects, shared priorities and potential alignment – laying the ground-work for collaboration. Engage with relevant groups." sqref="D31:F31" xr:uid="{085B552E-DF0D-473B-B599-66277687C786}"/>
    <dataValidation allowBlank="1" showInputMessage="1" showErrorMessage="1" prompt="Take practical action with partners helps to develop strong collaborative partnerships for the future. Share your adaptation priorities and seek opportunities for joint action on adaptation.  " sqref="D32:F32" xr:uid="{13672EF3-4738-4269-8D02-72617188E187}"/>
    <dataValidation allowBlank="1" showInputMessage="1" showErrorMessage="1" prompt="Highlight and communicate shared priorities, climate risks, and ongoing adaptation actions happening with partners. Use this communication to highlight the importance of your collective action internally and externally.   " sqref="D33:F33" xr:uid="{FDBA1AD1-76A2-4FB1-93D4-AC185E95BB6D}"/>
    <dataValidation allowBlank="1" showInputMessage="1" showErrorMessage="1" prompt="As you work with partners more frequently and on larger projects, you will need to formalise partnership arrangements - agreeing roles, responsibilities and funding allocations. " sqref="D44:F44" xr:uid="{23E8F665-A614-476A-8430-C7B421867A86}"/>
    <dataValidation allowBlank="1" showInputMessage="1" showErrorMessage="1" prompt="Ongoing collaboration with partners can help you deliver an expanding programme of adaptation actions – achieving shared outcomes. " sqref="D46:F46" xr:uid="{D4D49A74-1F2F-40BF-BC51-4B8FBA852144}"/>
    <dataValidation allowBlank="1" showInputMessage="1" showErrorMessage="1" prompt="Adaptation benefits from sharing experience and learning with others. Your organisation and ‘adaptation champions’ can join key networks – in Scotland and beyond. Aim to link with peer organisations to share ideas / experience and maybe collaborate. " sqref="D47:F47" xr:uid="{C882BE10-020C-4191-BD73-62BA022DBC8F}"/>
    <dataValidation allowBlank="1" showInputMessage="1" showErrorMessage="1" prompt="Acheiving long-term adaptation outcomes will require effective partnership working, which needs an on-going effort to maintain and refresh arrangements. Also seek opportunities to integrate partnership working alongside your organisation's mainstreaming. " sqref="D58:F58" xr:uid="{6AF7050F-4A35-475D-95AA-1B25B33F4620}"/>
    <dataValidation allowBlank="1" showInputMessage="1" showErrorMessage="1" prompt="The delivery of a long-term strategic programme of adaptation will require coordination and collaboration with partners. This includes agreeing resources and co-financing multi-year investment in adaptation actions. " sqref="D60:F60" xr:uid="{1C0D3A73-FA9A-41A8-BCCD-DAC51280DEB9}"/>
    <dataValidation allowBlank="1" showInputMessage="1" showErrorMessage="1" prompt="As a leading adaptation partnership, you will have invaluable experience to share – and much still to be learned. Take an active leading role in networks and connect with peer organisations. " sqref="D61:F61" xr:uid="{98852055-34C3-4693-9BF4-6D2BCFDEBF84}"/>
    <dataValidation allowBlank="1" showInputMessage="1" showErrorMessage="1" prompt="Sustaining engagement with partners and stakeholders requires a significant on-going commitment – involving them in planning, implementation, and evaluation. This will be critical to acceptance and success of your adaptation plans." sqref="D59:F59" xr:uid="{DEAA30D3-EB74-4585-9E40-5AE7BEC352FA}"/>
    <dataValidation allowBlank="1" showInputMessage="1" showErrorMessage="1" prompt="This section is to state which resources you need to complete this task. These could be financial resources, human resources or natural resources. _x000a__x000a_This will help understand what is really needed to complete this task and thus what (else) you need." sqref="L19:L20 L31:L33 L44:L47 L58:L61" xr:uid="{9938A20F-B907-48F5-BA75-44CB03EBA68C}"/>
    <dataValidation allowBlank="1" showInputMessage="1" showErrorMessage="1" prompt="This is a section to state which sub-tasks are required to fulfil this main task._x000a__x000a_This helps break down what is needed to progress with this task overall, and helps analyse what resources are required and what score your organisation currently has." sqref="M19:M20 M31:M33 M44:M47 M58:M61" xr:uid="{7BFA258C-3FEE-4F7B-BF36-5C1ECE140F87}"/>
    <dataValidation type="list" allowBlank="1" showInputMessage="1" showErrorMessage="1" sqref="G58:H61" xr:uid="{F1EADE05-FB45-4289-863F-38EE4CD7245A}">
      <formula1>"Yes,No"</formula1>
    </dataValidation>
  </dataValidations>
  <hyperlinks>
    <hyperlink ref="C5" location="Welcome!A1" display="&lt;&lt; Return Home" xr:uid="{0FE500CE-07D6-470A-8116-1726C33BEF54}"/>
  </hyperlinks>
  <printOptions horizontalCentered="1"/>
  <pageMargins left="0.25" right="0.25" top="0.75" bottom="0.75" header="0.3" footer="0.3"/>
  <pageSetup scale="19" fitToHeight="0" orientation="portrait" r:id="rId1"/>
  <headerFooter differentFirst="1">
    <oddFoote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6" stopIfTrue="1" id="{468BAB22-9CD3-4BF2-9338-786B1DCDB6B0}">
            <xm:f>'New Instructions'!$D$14="Bi-Annually"</xm:f>
            <x14:dxf>
              <fill>
                <patternFill>
                  <bgColor theme="3" tint="0.59996337778862885"/>
                </patternFill>
              </fill>
              <border>
                <left style="thin">
                  <color auto="1"/>
                </left>
                <right/>
                <top/>
                <bottom/>
              </border>
            </x14:dxf>
          </x14:cfRule>
          <xm:sqref>O7</xm:sqref>
        </x14:conditionalFormatting>
        <x14:conditionalFormatting xmlns:xm="http://schemas.microsoft.com/office/excel/2006/main">
          <x14:cfRule type="expression" priority="34" stopIfTrue="1" id="{034025F8-6A81-40C5-9551-2B907D391DBD}">
            <xm:f>'New Instructions'!$D$14="Bi-Annually"</xm:f>
            <x14:dxf>
              <fill>
                <patternFill>
                  <bgColor theme="3" tint="0.59996337778862885"/>
                </patternFill>
              </fill>
              <border>
                <left style="thin">
                  <color auto="1"/>
                </left>
                <right/>
                <top/>
                <bottom/>
              </border>
            </x14:dxf>
          </x14:cfRule>
          <xm:sqref>O8</xm:sqref>
        </x14:conditionalFormatting>
        <x14:conditionalFormatting xmlns:xm="http://schemas.microsoft.com/office/excel/2006/main">
          <x14:cfRule type="expression" priority="27" stopIfTrue="1" id="{51553ACA-5DD8-4B59-A323-20578C4DBACE}">
            <xm:f>'New Instructions'!$D$14="Annually"</xm:f>
            <x14:dxf>
              <border>
                <top/>
              </border>
            </x14:dxf>
          </x14:cfRule>
          <xm:sqref>O53</xm:sqref>
        </x14:conditionalFormatting>
        <x14:conditionalFormatting xmlns:xm="http://schemas.microsoft.com/office/excel/2006/main">
          <x14:cfRule type="expression" priority="26" stopIfTrue="1" id="{2F0C5221-350A-46E7-BEDA-1BF48ECD8F4F}">
            <xm:f>'New Instructions'!$D$14="Annually"</xm:f>
            <x14:dxf>
              <border>
                <top/>
                <bottom/>
                <vertical/>
                <horizontal/>
              </border>
            </x14:dxf>
          </x14:cfRule>
          <xm:sqref>O54</xm:sqref>
        </x14:conditionalFormatting>
        <x14:conditionalFormatting xmlns:xm="http://schemas.microsoft.com/office/excel/2006/main">
          <x14:cfRule type="expression" priority="19" stopIfTrue="1" id="{16FB7CC2-2973-4752-983B-55B902B52020}">
            <xm:f>'New Instructions'!$D$14="Annually"</xm:f>
            <x14:dxf>
              <border>
                <top/>
              </border>
            </x14:dxf>
          </x14:cfRule>
          <xm:sqref>O39</xm:sqref>
        </x14:conditionalFormatting>
        <x14:conditionalFormatting xmlns:xm="http://schemas.microsoft.com/office/excel/2006/main">
          <x14:cfRule type="expression" priority="18" stopIfTrue="1" id="{E65882A3-8A69-4E63-BA0C-2EA9F145E291}">
            <xm:f>'New Instructions'!$D$14="Annually"</xm:f>
            <x14:dxf>
              <border>
                <top/>
                <bottom/>
                <vertical/>
                <horizontal/>
              </border>
            </x14:dxf>
          </x14:cfRule>
          <xm:sqref>O40</xm:sqref>
        </x14:conditionalFormatting>
        <x14:conditionalFormatting xmlns:xm="http://schemas.microsoft.com/office/excel/2006/main">
          <x14:cfRule type="expression" priority="11" stopIfTrue="1" id="{C2FA92CB-5D93-4478-AD70-3EE8FA0E1EBD}">
            <xm:f>'New Instructions'!$D$14="Annually"</xm:f>
            <x14:dxf>
              <border>
                <top/>
              </border>
            </x14:dxf>
          </x14:cfRule>
          <xm:sqref>O26</xm:sqref>
        </x14:conditionalFormatting>
        <x14:conditionalFormatting xmlns:xm="http://schemas.microsoft.com/office/excel/2006/main">
          <x14:cfRule type="expression" priority="10" stopIfTrue="1" id="{455F2D25-EE93-40F0-AF80-0585A582C5B5}">
            <xm:f>'New Instructions'!$D$14="Annually"</xm:f>
            <x14:dxf>
              <border>
                <top/>
                <bottom/>
                <vertical/>
                <horizontal/>
              </border>
            </x14:dxf>
          </x14:cfRule>
          <xm:sqref>O27</xm:sqref>
        </x14:conditionalFormatting>
        <x14:conditionalFormatting xmlns:xm="http://schemas.microsoft.com/office/excel/2006/main">
          <x14:cfRule type="expression" priority="3" stopIfTrue="1" id="{05A0F806-7D80-4587-8414-3315E130120F}">
            <xm:f>'New Instructions'!$D$14="Annually"</xm:f>
            <x14:dxf>
              <border>
                <top/>
              </border>
            </x14:dxf>
          </x14:cfRule>
          <xm:sqref>O14</xm:sqref>
        </x14:conditionalFormatting>
        <x14:conditionalFormatting xmlns:xm="http://schemas.microsoft.com/office/excel/2006/main">
          <x14:cfRule type="expression" priority="2" stopIfTrue="1" id="{9745DEB2-E2F4-409C-AEDE-5F3100BBE411}">
            <xm:f>'New Instructions'!$D$14="Annually"</xm:f>
            <x14:dxf>
              <border>
                <top/>
                <bottom/>
                <vertical/>
                <horizontal/>
              </border>
            </x14:dxf>
          </x14:cfRule>
          <xm:sqref>O15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36"/>
  <sheetViews>
    <sheetView topLeftCell="A25" zoomScaleNormal="100" workbookViewId="0">
      <selection activeCell="P8" sqref="P8"/>
    </sheetView>
  </sheetViews>
  <sheetFormatPr defaultColWidth="0" defaultRowHeight="16.5" zeroHeight="1" x14ac:dyDescent="0.5"/>
  <cols>
    <col min="1" max="1" width="16.453125" style="17" customWidth="1"/>
    <col min="2" max="2" width="6.1796875" style="17" customWidth="1"/>
    <col min="3" max="3" width="2.08984375" style="18" customWidth="1"/>
    <col min="4" max="4" width="25.1796875" style="21" customWidth="1"/>
    <col min="5" max="5" width="2.08984375" style="28" customWidth="1"/>
    <col min="6" max="6" width="1.6328125" style="28" customWidth="1"/>
    <col min="7" max="7" width="2.08984375" style="18" customWidth="1"/>
    <col min="8" max="8" width="25.81640625" style="21" customWidth="1"/>
    <col min="9" max="9" width="4.6328125" style="28" customWidth="1"/>
    <col min="10" max="10" width="9.36328125" style="28" hidden="1" customWidth="1"/>
    <col min="11" max="11" width="2.08984375" style="18" customWidth="1"/>
    <col min="12" max="12" width="25.81640625" style="21" customWidth="1"/>
    <col min="13" max="13" width="1.6328125" style="28" customWidth="1"/>
    <col min="14" max="14" width="1.6328125" style="28" hidden="1" customWidth="1"/>
    <col min="15" max="15" width="2.08984375" style="18" customWidth="1"/>
    <col min="16" max="16" width="26" style="21" customWidth="1"/>
    <col min="17" max="17" width="1.6328125" style="28" customWidth="1"/>
    <col min="18" max="18" width="1.6328125" style="28" hidden="1" customWidth="1"/>
    <col min="19" max="22" width="8.6328125" style="16" customWidth="1"/>
    <col min="23" max="25" width="0" style="16" hidden="1" customWidth="1"/>
    <col min="26" max="16384" width="8.6328125" style="16" hidden="1"/>
  </cols>
  <sheetData>
    <row r="1" spans="1:21" x14ac:dyDescent="0.5">
      <c r="A1" s="315" t="s">
        <v>50</v>
      </c>
      <c r="B1" s="316"/>
      <c r="C1" s="316"/>
      <c r="D1" s="316"/>
      <c r="E1" s="316"/>
      <c r="F1" s="316"/>
      <c r="G1" s="316"/>
      <c r="H1" s="316"/>
    </row>
    <row r="2" spans="1:21" ht="26.25" customHeight="1" x14ac:dyDescent="0.5">
      <c r="A2" s="317" t="s">
        <v>102</v>
      </c>
      <c r="B2" s="318"/>
      <c r="C2" s="318"/>
      <c r="D2" s="318"/>
      <c r="E2" s="318"/>
      <c r="F2" s="318"/>
      <c r="G2" s="318"/>
      <c r="H2" s="318"/>
      <c r="I2" s="318"/>
      <c r="J2" s="318"/>
      <c r="K2" s="318"/>
      <c r="L2" s="318"/>
    </row>
    <row r="3" spans="1:21" x14ac:dyDescent="0.5"/>
    <row r="4" spans="1:21" s="14" customFormat="1" ht="38.15" customHeight="1" thickBot="1" x14ac:dyDescent="0.6">
      <c r="A4" s="19"/>
      <c r="B4" s="19"/>
      <c r="C4" s="20"/>
      <c r="D4" s="104" t="s">
        <v>56</v>
      </c>
      <c r="E4" s="105"/>
      <c r="F4" s="105"/>
      <c r="G4" s="106"/>
      <c r="H4" s="104" t="s">
        <v>51</v>
      </c>
      <c r="I4" s="105"/>
      <c r="J4" s="105"/>
      <c r="K4" s="106"/>
      <c r="L4" s="104" t="s">
        <v>52</v>
      </c>
      <c r="M4" s="105"/>
      <c r="N4" s="105"/>
      <c r="O4" s="106"/>
      <c r="P4" s="104" t="s">
        <v>107</v>
      </c>
      <c r="Q4" s="32"/>
      <c r="R4" s="32"/>
      <c r="S4" s="15"/>
      <c r="U4" s="222"/>
    </row>
    <row r="5" spans="1:21" s="14" customFormat="1" ht="33.75" customHeight="1" x14ac:dyDescent="0.55000000000000004">
      <c r="A5" s="319" t="s">
        <v>54</v>
      </c>
      <c r="B5" s="320"/>
      <c r="C5" s="320"/>
      <c r="D5" s="42"/>
      <c r="E5" s="43"/>
      <c r="F5" s="43"/>
      <c r="G5" s="44"/>
      <c r="H5" s="42"/>
      <c r="I5" s="43"/>
      <c r="J5" s="43"/>
      <c r="K5" s="44"/>
      <c r="L5" s="42"/>
      <c r="M5" s="43"/>
      <c r="N5" s="43"/>
      <c r="O5" s="44"/>
      <c r="P5" s="42"/>
      <c r="Q5" s="32"/>
      <c r="R5" s="32"/>
      <c r="S5" s="15"/>
    </row>
    <row r="6" spans="1:21" s="35" customFormat="1" ht="20.25" customHeight="1" thickBot="1" x14ac:dyDescent="0.55000000000000004">
      <c r="A6" s="314" t="s">
        <v>49</v>
      </c>
      <c r="B6" s="314"/>
      <c r="C6" s="36"/>
      <c r="D6" s="107" t="str" cm="1">
        <f t="array" ref="D6">_xlfn.IFNA(REPT(CHAR(61),INDEX('Org Culture + Resources'!$E$15:$P$15,,MATCH('New Instructions'!$D$16,'Org Culture + Resources'!$E$14:$P$14,0))),"")</f>
        <v/>
      </c>
      <c r="E6" s="107"/>
      <c r="F6" s="107"/>
      <c r="G6" s="108"/>
      <c r="H6" s="107" t="str" cm="1">
        <f t="array" ref="H6">_xlfn.IFNA(REPT(CHAR(61),INDEX('Org Culture + Resources'!$E$27:$P$27,,MATCH('New Instructions'!$D$16,'Org Culture + Resources'!$E$26:$P$26,0))),"")</f>
        <v/>
      </c>
      <c r="I6" s="107"/>
      <c r="J6" s="107"/>
      <c r="K6" s="108"/>
      <c r="L6" s="107" t="str" cm="1">
        <f t="array" ref="L6">_xlfn.IFNA(REPT(CHAR(61),INDEX('Org Culture + Resources'!$E$40:$P$40,,MATCH('New Instructions'!$D$16,'Org Culture + Resources'!$E$39:$P$39,0))),"")</f>
        <v/>
      </c>
      <c r="M6" s="109"/>
      <c r="N6" s="109"/>
      <c r="O6" s="108"/>
      <c r="P6" s="107" t="str" cm="1">
        <f t="array" ref="P6">_xlfn.IFNA(REPT(CHAR(61),INDEX('Org Culture + Resources'!$E$53:$P$53,,MATCH('New Instructions'!$D$16,'Org Culture + Resources'!$E$52:$P$52,0))),"")</f>
        <v/>
      </c>
      <c r="Q6" s="37"/>
      <c r="R6" s="37"/>
    </row>
    <row r="7" spans="1:21" ht="72.75" customHeight="1" x14ac:dyDescent="0.5">
      <c r="A7" s="16"/>
      <c r="B7" s="16"/>
      <c r="C7" s="110"/>
      <c r="D7" s="111" t="s">
        <v>0</v>
      </c>
      <c r="E7" s="213"/>
      <c r="F7" s="29"/>
      <c r="G7" s="110"/>
      <c r="H7" s="252" t="s">
        <v>6</v>
      </c>
      <c r="I7" s="214"/>
      <c r="J7" s="214"/>
      <c r="K7" s="110"/>
      <c r="L7" s="111" t="s">
        <v>10</v>
      </c>
      <c r="M7" s="113"/>
      <c r="N7" s="113"/>
      <c r="O7" s="110"/>
      <c r="P7" s="111" t="s">
        <v>13</v>
      </c>
      <c r="Q7" s="112"/>
      <c r="R7" s="112" t="e">
        <f>#REF!</f>
        <v>#REF!</v>
      </c>
    </row>
    <row r="8" spans="1:21" ht="72.75" customHeight="1" x14ac:dyDescent="0.5">
      <c r="A8" s="16"/>
      <c r="B8" s="16"/>
      <c r="C8" s="110"/>
      <c r="D8" s="111" t="s">
        <v>5</v>
      </c>
      <c r="E8" s="213"/>
      <c r="F8" s="29"/>
      <c r="G8" s="110"/>
      <c r="H8" s="111" t="s">
        <v>7</v>
      </c>
      <c r="I8" s="214"/>
      <c r="J8" s="113"/>
      <c r="K8" s="110"/>
      <c r="L8" s="111" t="s">
        <v>11</v>
      </c>
      <c r="M8" s="113"/>
      <c r="N8" s="113"/>
      <c r="O8" s="110"/>
      <c r="P8" s="111" t="s">
        <v>14</v>
      </c>
      <c r="Q8" s="112"/>
      <c r="R8" s="112" t="e">
        <f>#REF!</f>
        <v>#REF!</v>
      </c>
    </row>
    <row r="9" spans="1:21" ht="72.75" customHeight="1" x14ac:dyDescent="0.5">
      <c r="A9" s="16"/>
      <c r="B9" s="16"/>
      <c r="C9" s="110"/>
      <c r="D9" s="114"/>
      <c r="E9" s="112"/>
      <c r="F9" s="112"/>
      <c r="G9" s="110"/>
      <c r="H9" s="111" t="s">
        <v>8</v>
      </c>
      <c r="I9" s="214"/>
      <c r="J9" s="113"/>
      <c r="K9" s="110"/>
      <c r="L9" s="111" t="s">
        <v>12</v>
      </c>
      <c r="M9" s="113"/>
      <c r="N9" s="113"/>
      <c r="O9" s="110"/>
      <c r="P9" s="111" t="s">
        <v>15</v>
      </c>
      <c r="Q9" s="112"/>
      <c r="R9" s="112" t="e">
        <f>#REF!</f>
        <v>#REF!</v>
      </c>
    </row>
    <row r="10" spans="1:21" ht="33.75" customHeight="1" x14ac:dyDescent="0.5">
      <c r="A10" s="321" t="s">
        <v>55</v>
      </c>
      <c r="B10" s="322"/>
      <c r="C10" s="322"/>
      <c r="D10" s="45"/>
      <c r="E10" s="46"/>
      <c r="F10" s="46"/>
      <c r="G10" s="47"/>
      <c r="H10" s="45"/>
      <c r="I10" s="46"/>
      <c r="J10" s="46"/>
      <c r="K10" s="47"/>
      <c r="L10" s="45"/>
      <c r="M10" s="46"/>
      <c r="N10" s="46"/>
      <c r="O10" s="47"/>
      <c r="P10" s="45"/>
    </row>
    <row r="11" spans="1:21" s="38" customFormat="1" ht="20.25" customHeight="1" thickBot="1" x14ac:dyDescent="0.55000000000000004">
      <c r="A11" s="314" t="s">
        <v>49</v>
      </c>
      <c r="B11" s="314"/>
      <c r="C11" s="126"/>
      <c r="D11" s="107" t="str" cm="1">
        <f t="array" ref="D11">_xlfn.IFNA(REPT(CHAR(61),INDEX('Understanding Challenge'!$E$15:$P$15,,MATCH('New Instructions'!$D$16,'Understanding Challenge'!$E$14:$P$14,0))),"")</f>
        <v/>
      </c>
      <c r="E11" s="107"/>
      <c r="F11" s="107"/>
      <c r="G11" s="108"/>
      <c r="H11" s="107" t="str" cm="1">
        <f t="array" ref="H11">_xlfn.IFNA(REPT(CHAR(61),INDEX('Understanding Challenge'!$E$27:$P$27,,MATCH('New Instructions'!$D$16,'Understanding Challenge'!$E$26:$P$26,0))),"")</f>
        <v/>
      </c>
      <c r="I11" s="107"/>
      <c r="J11" s="107"/>
      <c r="K11" s="108"/>
      <c r="L11" s="107" t="str" cm="1">
        <f t="array" ref="L11">_xlfn.IFNA(REPT(CHAR(61),INDEX('Understanding Challenge'!$E$40:$P$40,,MATCH('New Instructions'!$D$16,'Understanding Challenge'!$E$39:$P$39,0))),"")</f>
        <v/>
      </c>
      <c r="M11" s="109"/>
      <c r="N11" s="109"/>
      <c r="O11" s="108"/>
      <c r="P11" s="107" t="str" cm="1">
        <f t="array" ref="P11">_xlfn.IFNA(REPT(CHAR(61),INDEX('Understanding Challenge'!$E$54:$P$54,,MATCH('New Instructions'!$D$16,'Understanding Challenge'!$E$53:$P$53,0))),"")</f>
        <v/>
      </c>
      <c r="Q11" s="37"/>
      <c r="R11" s="37"/>
    </row>
    <row r="12" spans="1:21" s="120" customFormat="1" ht="80.25" customHeight="1" x14ac:dyDescent="0.5">
      <c r="A12" s="16"/>
      <c r="B12" s="16"/>
      <c r="C12" s="110"/>
      <c r="D12" s="111" t="s">
        <v>16</v>
      </c>
      <c r="E12" s="112"/>
      <c r="F12" s="112"/>
      <c r="G12" s="128"/>
      <c r="H12" s="111" t="s">
        <v>17</v>
      </c>
      <c r="I12" s="129"/>
      <c r="J12" s="129"/>
      <c r="K12" s="128"/>
      <c r="L12" s="111" t="s">
        <v>103</v>
      </c>
      <c r="M12" s="129"/>
      <c r="N12" s="129"/>
      <c r="O12" s="128"/>
      <c r="P12" s="111" t="s">
        <v>21</v>
      </c>
      <c r="Q12" s="119"/>
      <c r="R12" s="119" t="e">
        <f>#REF!</f>
        <v>#REF!</v>
      </c>
    </row>
    <row r="13" spans="1:21" ht="80.25" customHeight="1" x14ac:dyDescent="0.5">
      <c r="A13" s="127"/>
      <c r="B13" s="127"/>
      <c r="C13" s="128"/>
      <c r="D13" s="111" t="s">
        <v>1</v>
      </c>
      <c r="E13" s="112"/>
      <c r="F13" s="112"/>
      <c r="G13" s="118"/>
      <c r="H13" s="111" t="s">
        <v>104</v>
      </c>
      <c r="I13" s="129"/>
      <c r="J13" s="129"/>
      <c r="K13" s="118"/>
      <c r="L13" s="111" t="s">
        <v>48</v>
      </c>
      <c r="M13" s="129"/>
      <c r="N13" s="129"/>
      <c r="O13" s="118"/>
      <c r="P13" s="111" t="s">
        <v>22</v>
      </c>
      <c r="Q13" s="119"/>
      <c r="R13" s="119" t="e">
        <f>#REF!</f>
        <v>#REF!</v>
      </c>
    </row>
    <row r="14" spans="1:21" ht="80.25" customHeight="1" x14ac:dyDescent="0.5">
      <c r="A14" s="117"/>
      <c r="B14" s="117"/>
      <c r="C14" s="118"/>
      <c r="D14" s="117"/>
      <c r="E14" s="112"/>
      <c r="F14" s="112"/>
      <c r="G14" s="118"/>
      <c r="H14" s="111" t="s">
        <v>18</v>
      </c>
      <c r="I14" s="129"/>
      <c r="J14" s="129"/>
      <c r="K14" s="118"/>
      <c r="L14" s="111" t="s">
        <v>19</v>
      </c>
      <c r="M14" s="129"/>
      <c r="N14" s="129"/>
      <c r="O14" s="118"/>
      <c r="P14" s="111" t="s">
        <v>23</v>
      </c>
      <c r="Q14" s="119"/>
      <c r="R14" s="119" t="e">
        <f>#REF!</f>
        <v>#REF!</v>
      </c>
    </row>
    <row r="15" spans="1:21" s="123" customFormat="1" ht="80.25" customHeight="1" x14ac:dyDescent="0.5">
      <c r="A15" s="121"/>
      <c r="B15" s="121"/>
      <c r="C15" s="122"/>
      <c r="D15" s="115"/>
      <c r="E15" s="112" t="s">
        <v>9</v>
      </c>
      <c r="F15" s="112"/>
      <c r="G15" s="122"/>
      <c r="H15" s="121"/>
      <c r="I15" s="116"/>
      <c r="J15" s="116"/>
      <c r="K15" s="122"/>
      <c r="L15" s="111" t="s">
        <v>20</v>
      </c>
      <c r="M15" s="129"/>
      <c r="N15" s="129"/>
      <c r="O15" s="122"/>
      <c r="P15" s="121"/>
      <c r="Q15" s="119"/>
      <c r="R15" s="28"/>
    </row>
    <row r="16" spans="1:21" ht="80.25" customHeight="1" x14ac:dyDescent="0.5">
      <c r="A16" s="309" t="s">
        <v>2</v>
      </c>
      <c r="B16" s="310"/>
      <c r="C16" s="310"/>
      <c r="D16" s="124"/>
      <c r="E16" s="46"/>
      <c r="F16" s="46"/>
      <c r="G16" s="125"/>
      <c r="H16" s="124"/>
      <c r="I16" s="46"/>
      <c r="J16" s="46"/>
      <c r="K16" s="125"/>
      <c r="L16" s="124"/>
      <c r="M16" s="46"/>
      <c r="N16" s="46"/>
      <c r="O16" s="125"/>
      <c r="P16" s="124"/>
    </row>
    <row r="17" spans="1:25" s="38" customFormat="1" ht="20.25" customHeight="1" thickBot="1" x14ac:dyDescent="0.55000000000000004">
      <c r="A17" s="311" t="s">
        <v>49</v>
      </c>
      <c r="B17" s="311"/>
      <c r="C17" s="39"/>
      <c r="D17" s="107" t="str" cm="1">
        <f t="array" ref="D17">_xlfn.IFNA(REPT(CHAR(61),INDEX('Planning + Implementation'!$E$15:$P$15,,MATCH('New Instructions'!$D$16,'Planning + Implementation'!$E$14:$P$14,0))),"")</f>
        <v/>
      </c>
      <c r="E17" s="107"/>
      <c r="F17" s="107"/>
      <c r="G17" s="108"/>
      <c r="H17" s="107" t="str" cm="1">
        <f t="array" ref="H17">_xlfn.IFNA(REPT(CHAR(61),INDEX('Planning + Implementation'!$E$28:$P$28,,MATCH('New Instructions'!$D$16,'Planning + Implementation'!$E$27:$P$27,0))),"")</f>
        <v/>
      </c>
      <c r="I17" s="107"/>
      <c r="J17" s="107"/>
      <c r="K17" s="108"/>
      <c r="L17" s="107" t="str" cm="1">
        <f t="array" ref="L17">_xlfn.IFNA(REPT(CHAR(61),INDEX('Planning + Implementation'!$E$42:$P$42,,MATCH('New Instructions'!$D$16,'Planning + Implementation'!$E$41:$P$41,0))),"")</f>
        <v/>
      </c>
      <c r="M17" s="109"/>
      <c r="N17" s="109"/>
      <c r="O17" s="108"/>
      <c r="P17" s="107" t="str" cm="1">
        <f t="array" ref="P17">_xlfn.IFNA(REPT(CHAR(61),INDEX('Planning + Implementation'!$E$56:$P$56,,MATCH('New Instructions'!$D$16,'Planning + Implementation'!$E$55:$P$55,0))),"")</f>
        <v/>
      </c>
      <c r="Q17" s="37"/>
      <c r="R17" s="37"/>
    </row>
    <row r="18" spans="1:25" s="17" customFormat="1" ht="10.25" customHeight="1" x14ac:dyDescent="0.5">
      <c r="C18" s="18"/>
      <c r="D18" s="22"/>
      <c r="E18" s="29"/>
      <c r="F18" s="29"/>
      <c r="G18" s="18"/>
      <c r="H18" s="23"/>
      <c r="I18" s="29"/>
      <c r="J18" s="29"/>
      <c r="K18" s="18"/>
      <c r="L18" s="23"/>
      <c r="M18" s="30"/>
      <c r="N18" s="30"/>
      <c r="O18" s="18"/>
      <c r="P18" s="23"/>
      <c r="Q18" s="30"/>
      <c r="R18" s="30"/>
    </row>
    <row r="19" spans="1:25" s="117" customFormat="1" ht="73.5" customHeight="1" x14ac:dyDescent="0.5">
      <c r="C19" s="118"/>
      <c r="D19" s="111" t="s">
        <v>24</v>
      </c>
      <c r="E19" s="130"/>
      <c r="F19" s="130"/>
      <c r="G19" s="118"/>
      <c r="H19" s="111" t="s">
        <v>26</v>
      </c>
      <c r="I19" s="130"/>
      <c r="J19" s="130" t="e">
        <f>#REF!</f>
        <v>#REF!</v>
      </c>
      <c r="K19" s="118"/>
      <c r="L19" s="111" t="s">
        <v>105</v>
      </c>
      <c r="M19" s="130"/>
      <c r="N19" s="130"/>
      <c r="O19" s="118"/>
      <c r="P19" s="111" t="s">
        <v>32</v>
      </c>
      <c r="Q19" s="130"/>
      <c r="R19" s="130" t="e">
        <f>#REF!</f>
        <v>#REF!</v>
      </c>
    </row>
    <row r="20" spans="1:25" s="117" customFormat="1" ht="73.5" customHeight="1" x14ac:dyDescent="0.5">
      <c r="C20" s="118"/>
      <c r="D20" s="111" t="s">
        <v>25</v>
      </c>
      <c r="E20" s="130"/>
      <c r="F20" s="130"/>
      <c r="G20" s="118"/>
      <c r="H20" s="111" t="s">
        <v>29</v>
      </c>
      <c r="I20" s="130"/>
      <c r="J20" s="130" t="e">
        <f>#REF!</f>
        <v>#REF!</v>
      </c>
      <c r="K20" s="118"/>
      <c r="L20" s="111" t="s">
        <v>30</v>
      </c>
      <c r="M20" s="130"/>
      <c r="N20" s="130"/>
      <c r="O20" s="118"/>
      <c r="P20" s="111" t="s">
        <v>33</v>
      </c>
      <c r="Q20" s="130"/>
      <c r="R20" s="130" t="e">
        <f>#REF!</f>
        <v>#REF!</v>
      </c>
    </row>
    <row r="21" spans="1:25" s="117" customFormat="1" ht="73.5" customHeight="1" x14ac:dyDescent="0.5">
      <c r="C21" s="118"/>
      <c r="D21" s="111" t="s">
        <v>79</v>
      </c>
      <c r="E21" s="130"/>
      <c r="F21" s="130"/>
      <c r="G21" s="118"/>
      <c r="H21" s="111" t="s">
        <v>27</v>
      </c>
      <c r="I21" s="130"/>
      <c r="J21" s="130" t="e">
        <f>#REF!</f>
        <v>#REF!</v>
      </c>
      <c r="K21" s="118"/>
      <c r="L21" s="111" t="s">
        <v>31</v>
      </c>
      <c r="M21" s="130"/>
      <c r="N21" s="130"/>
      <c r="O21" s="118"/>
      <c r="P21" s="111" t="s">
        <v>34</v>
      </c>
      <c r="Q21" s="130"/>
      <c r="R21" s="130" t="e">
        <f>#REF!</f>
        <v>#REF!</v>
      </c>
      <c r="Y21" s="117" t="s">
        <v>9</v>
      </c>
    </row>
    <row r="22" spans="1:25" s="117" customFormat="1" ht="73.5" customHeight="1" x14ac:dyDescent="0.5">
      <c r="A22" s="121"/>
      <c r="B22" s="121"/>
      <c r="C22" s="122"/>
      <c r="D22" s="115"/>
      <c r="E22" s="131"/>
      <c r="F22" s="131"/>
      <c r="G22" s="122"/>
      <c r="H22" s="111" t="s">
        <v>28</v>
      </c>
      <c r="I22" s="130"/>
      <c r="J22" s="130" t="e">
        <f>#REF!</f>
        <v>#REF!</v>
      </c>
      <c r="K22" s="122"/>
      <c r="L22" s="111" t="s">
        <v>106</v>
      </c>
      <c r="M22" s="130"/>
      <c r="N22" s="130"/>
      <c r="O22" s="122"/>
      <c r="P22" s="121"/>
      <c r="Q22" s="130"/>
      <c r="R22" s="130"/>
    </row>
    <row r="23" spans="1:25" ht="18" x14ac:dyDescent="0.5">
      <c r="A23" s="312" t="s">
        <v>3</v>
      </c>
      <c r="B23" s="313"/>
      <c r="C23" s="313"/>
      <c r="D23" s="45"/>
      <c r="E23" s="46"/>
      <c r="F23" s="46"/>
      <c r="G23" s="47"/>
      <c r="H23" s="45"/>
      <c r="I23" s="46"/>
      <c r="J23" s="46"/>
      <c r="K23" s="47"/>
      <c r="L23" s="45"/>
      <c r="M23" s="46"/>
      <c r="N23" s="46"/>
      <c r="O23" s="47"/>
      <c r="P23" s="45"/>
    </row>
    <row r="24" spans="1:25" s="38" customFormat="1" ht="19.5" customHeight="1" thickBot="1" x14ac:dyDescent="0.55000000000000004">
      <c r="A24" s="314" t="s">
        <v>49</v>
      </c>
      <c r="B24" s="314"/>
      <c r="C24" s="39"/>
      <c r="D24" s="107" t="str" cm="1">
        <f t="array" ref="D24">_xlfn.IFNA(REPT(CHAR(61),INDEX('Working Together'!$E$15:$P$15,,MATCH('New Instructions'!$D$16,'Working Together'!$E$14:$P$14,0))),"")</f>
        <v/>
      </c>
      <c r="E24" s="109"/>
      <c r="F24" s="109"/>
      <c r="G24" s="108"/>
      <c r="H24" s="107" t="str" cm="1">
        <f t="array" ref="H24">_xlfn.IFNA(REPT(CHAR(61),INDEX('Working Together'!$E$27:$P$27,,MATCH('New Instructions'!$D$16,'Working Together'!$E$26:$P$26,0))),"")</f>
        <v/>
      </c>
      <c r="I24" s="109"/>
      <c r="J24" s="109"/>
      <c r="K24" s="108"/>
      <c r="L24" s="107" t="str" cm="1">
        <f t="array" ref="L24">_xlfn.IFNA(REPT(CHAR(61),INDEX('Working Together'!$E$40:$P$40,,MATCH('New Instructions'!$D$16,'Working Together'!$E$39:$P$39,0))),"")</f>
        <v/>
      </c>
      <c r="M24" s="109"/>
      <c r="N24" s="109"/>
      <c r="O24" s="109"/>
      <c r="P24" s="107" t="str" cm="1">
        <f t="array" ref="P24">_xlfn.IFNA(REPT(CHAR(61),INDEX('Working Together'!$E$54:$P$54,,MATCH('New Instructions'!$D$16,'Working Together'!$E$53:$P$53,0))),"")</f>
        <v/>
      </c>
      <c r="Q24" s="37"/>
      <c r="R24" s="37"/>
    </row>
    <row r="25" spans="1:25" s="17" customFormat="1" ht="72.75" customHeight="1" x14ac:dyDescent="0.5">
      <c r="C25" s="18"/>
      <c r="D25" s="111" t="s">
        <v>35</v>
      </c>
      <c r="E25" s="138"/>
      <c r="F25" s="138"/>
      <c r="G25" s="139"/>
      <c r="H25" s="111" t="s">
        <v>37</v>
      </c>
      <c r="I25" s="138"/>
      <c r="J25" s="138" t="e">
        <f>#REF!</f>
        <v>#REF!</v>
      </c>
      <c r="K25" s="139"/>
      <c r="L25" s="111" t="s">
        <v>40</v>
      </c>
      <c r="M25" s="138"/>
      <c r="N25" s="138"/>
      <c r="O25" s="139"/>
      <c r="P25" s="111" t="s">
        <v>44</v>
      </c>
      <c r="Q25" s="30"/>
      <c r="R25" s="30" t="e">
        <f>#REF!</f>
        <v>#REF!</v>
      </c>
    </row>
    <row r="26" spans="1:25" s="17" customFormat="1" ht="72.75" customHeight="1" x14ac:dyDescent="0.5">
      <c r="C26" s="18"/>
      <c r="D26" s="111" t="s">
        <v>36</v>
      </c>
      <c r="E26" s="31"/>
      <c r="F26" s="31"/>
      <c r="G26" s="26"/>
      <c r="H26" s="111" t="s">
        <v>38</v>
      </c>
      <c r="I26" s="31"/>
      <c r="J26" s="31" t="e">
        <f>#REF!</f>
        <v>#REF!</v>
      </c>
      <c r="K26" s="26"/>
      <c r="L26" s="111" t="s">
        <v>41</v>
      </c>
      <c r="M26" s="31"/>
      <c r="N26" s="31"/>
      <c r="O26" s="26"/>
      <c r="P26" s="111" t="s">
        <v>45</v>
      </c>
      <c r="Q26" s="30"/>
      <c r="R26" s="30" t="e">
        <f>#REF!</f>
        <v>#REF!</v>
      </c>
    </row>
    <row r="27" spans="1:25" s="17" customFormat="1" ht="72.75" customHeight="1" x14ac:dyDescent="0.5">
      <c r="C27" s="18"/>
      <c r="D27" s="25"/>
      <c r="E27" s="31"/>
      <c r="F27" s="31"/>
      <c r="G27" s="26"/>
      <c r="H27" s="111" t="s">
        <v>39</v>
      </c>
      <c r="I27" s="31"/>
      <c r="J27" s="31" t="e">
        <f>#REF!</f>
        <v>#REF!</v>
      </c>
      <c r="K27" s="26"/>
      <c r="L27" s="111" t="s">
        <v>42</v>
      </c>
      <c r="M27" s="31"/>
      <c r="N27" s="31"/>
      <c r="O27" s="26"/>
      <c r="P27" s="111" t="s">
        <v>46</v>
      </c>
      <c r="Q27" s="30"/>
      <c r="R27" s="30" t="e">
        <f>#REF!</f>
        <v>#REF!</v>
      </c>
    </row>
    <row r="28" spans="1:25" s="17" customFormat="1" ht="72.75" customHeight="1" x14ac:dyDescent="0.5">
      <c r="C28" s="18"/>
      <c r="D28" s="24"/>
      <c r="E28" s="31" t="s">
        <v>9</v>
      </c>
      <c r="F28" s="31"/>
      <c r="G28" s="26"/>
      <c r="H28" s="27"/>
      <c r="I28" s="31" t="s">
        <v>9</v>
      </c>
      <c r="J28" s="31"/>
      <c r="K28" s="26"/>
      <c r="L28" s="111" t="s">
        <v>43</v>
      </c>
      <c r="M28" s="31"/>
      <c r="N28" s="31"/>
      <c r="O28" s="26"/>
      <c r="P28" s="111" t="s">
        <v>47</v>
      </c>
      <c r="Q28" s="30"/>
      <c r="R28" s="30" t="e">
        <f>#REF!</f>
        <v>#REF!</v>
      </c>
    </row>
    <row r="29" spans="1:25" ht="18" x14ac:dyDescent="0.5"/>
    <row r="30" spans="1:25" x14ac:dyDescent="0.5"/>
    <row r="31" spans="1:25" x14ac:dyDescent="0.5"/>
    <row r="32" spans="1:25" x14ac:dyDescent="0.5"/>
    <row r="33" x14ac:dyDescent="0.5"/>
    <row r="34" x14ac:dyDescent="0.5"/>
    <row r="35" x14ac:dyDescent="0.5"/>
    <row r="36" x14ac:dyDescent="0.5"/>
  </sheetData>
  <sheetProtection sheet="1" selectLockedCells="1"/>
  <mergeCells count="10">
    <mergeCell ref="A16:C16"/>
    <mergeCell ref="A17:B17"/>
    <mergeCell ref="A23:C23"/>
    <mergeCell ref="A24:B24"/>
    <mergeCell ref="A1:H1"/>
    <mergeCell ref="A2:L2"/>
    <mergeCell ref="A5:C5"/>
    <mergeCell ref="A6:B6"/>
    <mergeCell ref="A10:C10"/>
    <mergeCell ref="A11:B11"/>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37" id="{F9BA952E-0F51-44C8-8C3D-88362BAFF43F}">
            <xm:f>'Data Output'!$J$62="Grey"</xm:f>
            <x14:dxf>
              <font>
                <color theme="0" tint="-0.24994659260841701"/>
              </font>
              <fill>
                <patternFill patternType="solid">
                  <bgColor theme="0"/>
                </patternFill>
              </fill>
            </x14:dxf>
          </x14:cfRule>
          <x14:cfRule type="expression" priority="338" id="{8578A55E-583A-4A0E-A18B-03AD7C11AD02}">
            <xm:f>'Data Output'!$J$62="Orange"</xm:f>
            <x14:dxf>
              <fill>
                <patternFill>
                  <bgColor rgb="FFFFC000"/>
                </patternFill>
              </fill>
            </x14:dxf>
          </x14:cfRule>
          <x14:cfRule type="expression" priority="339" id="{4E465A3C-7D35-465B-9013-3BE57CBA077F}">
            <xm:f>'Data Output'!$J$62="Green"</xm:f>
            <x14:dxf>
              <fill>
                <patternFill>
                  <bgColor rgb="FF92D050"/>
                </patternFill>
              </fill>
            </x14:dxf>
          </x14:cfRule>
          <x14:cfRule type="expression" priority="340" id="{EA1D8AD3-D282-44CF-8F5C-6527CE820167}">
            <xm:f>'Data Output'!$J$62="Red"</xm:f>
            <x14:dxf>
              <fill>
                <patternFill>
                  <fgColor rgb="FFF8696B"/>
                  <bgColor rgb="FFF8696B"/>
                </patternFill>
              </fill>
            </x14:dxf>
          </x14:cfRule>
          <xm:sqref>D7</xm:sqref>
        </x14:conditionalFormatting>
        <x14:conditionalFormatting xmlns:xm="http://schemas.microsoft.com/office/excel/2006/main">
          <x14:cfRule type="expression" priority="329" id="{A7C3F0B4-4CF1-4160-9124-525AA468EE89}">
            <xm:f>'Data Output'!$J$63="Grey"</xm:f>
            <x14:dxf>
              <font>
                <color theme="0" tint="-0.24994659260841701"/>
              </font>
              <fill>
                <patternFill patternType="solid">
                  <bgColor theme="0"/>
                </patternFill>
              </fill>
            </x14:dxf>
          </x14:cfRule>
          <x14:cfRule type="expression" priority="330" id="{9E43D740-9CF2-41BF-904E-4D7205DE012B}">
            <xm:f>'Data Output'!$J$63="Orange"</xm:f>
            <x14:dxf>
              <fill>
                <patternFill>
                  <bgColor rgb="FFFFC000"/>
                </patternFill>
              </fill>
            </x14:dxf>
          </x14:cfRule>
          <x14:cfRule type="expression" priority="331" id="{E4F505FB-ED99-456B-B755-B32B95D4D076}">
            <xm:f>'Data Output'!$J$63="Green"</xm:f>
            <x14:dxf>
              <fill>
                <patternFill>
                  <bgColor rgb="FF92D050"/>
                </patternFill>
              </fill>
            </x14:dxf>
          </x14:cfRule>
          <x14:cfRule type="expression" priority="332" id="{45CF8C31-6C0D-4E1D-8480-0ADF8CECE959}">
            <xm:f>'Data Output'!$J$63="Red"</xm:f>
            <x14:dxf>
              <fill>
                <patternFill>
                  <fgColor rgb="FFF8696B"/>
                  <bgColor rgb="FFF8696B"/>
                </patternFill>
              </fill>
            </x14:dxf>
          </x14:cfRule>
          <xm:sqref>D8</xm:sqref>
        </x14:conditionalFormatting>
        <x14:conditionalFormatting xmlns:xm="http://schemas.microsoft.com/office/excel/2006/main">
          <x14:cfRule type="expression" priority="325" id="{049F19CA-B25D-498C-9154-42EC9BAAC108}">
            <xm:f>'Data Output'!$J$64="Grey"</xm:f>
            <x14:dxf>
              <font>
                <color theme="0" tint="-0.24994659260841701"/>
              </font>
              <fill>
                <patternFill patternType="solid">
                  <bgColor theme="0"/>
                </patternFill>
              </fill>
            </x14:dxf>
          </x14:cfRule>
          <x14:cfRule type="expression" priority="326" id="{6E6D5457-71AB-4743-BE60-7C832B65DC58}">
            <xm:f>'Data Output'!$J$64="Orange"</xm:f>
            <x14:dxf>
              <fill>
                <patternFill>
                  <bgColor rgb="FFFFC000"/>
                </patternFill>
              </fill>
            </x14:dxf>
          </x14:cfRule>
          <x14:cfRule type="expression" priority="327" id="{932F06EB-118E-446E-88A9-A0E3C4E7F7E5}">
            <xm:f>'Data Output'!$J$64="Green"</xm:f>
            <x14:dxf>
              <fill>
                <patternFill>
                  <bgColor rgb="FF92D050"/>
                </patternFill>
              </fill>
            </x14:dxf>
          </x14:cfRule>
          <x14:cfRule type="expression" priority="328" id="{1705A0CF-D026-4934-9F97-7FFCFF4A472A}">
            <xm:f>'Data Output'!$J$64="Red"</xm:f>
            <x14:dxf>
              <fill>
                <patternFill>
                  <fgColor rgb="FFF8696B"/>
                  <bgColor rgb="FFF8696B"/>
                </patternFill>
              </fill>
            </x14:dxf>
          </x14:cfRule>
          <xm:sqref>H7</xm:sqref>
        </x14:conditionalFormatting>
        <x14:conditionalFormatting xmlns:xm="http://schemas.microsoft.com/office/excel/2006/main">
          <x14:cfRule type="expression" priority="321" id="{9EEEC36F-05F1-4C5F-AE87-0B0A14023A45}">
            <xm:f>'Data Output'!$J$65="Grey"</xm:f>
            <x14:dxf>
              <font>
                <color theme="0" tint="-0.24994659260841701"/>
              </font>
              <fill>
                <patternFill patternType="solid">
                  <bgColor theme="0"/>
                </patternFill>
              </fill>
            </x14:dxf>
          </x14:cfRule>
          <x14:cfRule type="expression" priority="322" id="{73A0DA27-F8BA-4291-85AC-D4D871619D6A}">
            <xm:f>'Data Output'!$J$65="Orange"</xm:f>
            <x14:dxf>
              <fill>
                <patternFill>
                  <bgColor rgb="FFFFC000"/>
                </patternFill>
              </fill>
            </x14:dxf>
          </x14:cfRule>
          <x14:cfRule type="expression" priority="323" id="{B400BE3C-4635-4610-A042-32504AAD3E58}">
            <xm:f>'Data Output'!$J$65="Green"</xm:f>
            <x14:dxf>
              <fill>
                <patternFill>
                  <bgColor rgb="FF92D050"/>
                </patternFill>
              </fill>
            </x14:dxf>
          </x14:cfRule>
          <x14:cfRule type="expression" priority="324" id="{435AE9EF-7E39-4E92-BD91-7B89F704493A}">
            <xm:f>'Data Output'!$J$65="Red"</xm:f>
            <x14:dxf>
              <fill>
                <patternFill>
                  <fgColor rgb="FFF8696B"/>
                  <bgColor rgb="FFF8696B"/>
                </patternFill>
              </fill>
            </x14:dxf>
          </x14:cfRule>
          <xm:sqref>H8</xm:sqref>
        </x14:conditionalFormatting>
        <x14:conditionalFormatting xmlns:xm="http://schemas.microsoft.com/office/excel/2006/main">
          <x14:cfRule type="expression" priority="317" id="{6964770F-D369-4C69-8EA5-988526339424}">
            <xm:f>'Data Output'!$J$66="Grey"</xm:f>
            <x14:dxf>
              <font>
                <color theme="0" tint="-0.24994659260841701"/>
              </font>
              <fill>
                <patternFill patternType="solid">
                  <bgColor theme="0"/>
                </patternFill>
              </fill>
            </x14:dxf>
          </x14:cfRule>
          <x14:cfRule type="expression" priority="318" id="{DB1E77FD-ADA0-48F6-8493-2E5F90C33A13}">
            <xm:f>'Data Output'!$J$66="Orange"</xm:f>
            <x14:dxf>
              <fill>
                <patternFill>
                  <bgColor rgb="FFFFC000"/>
                </patternFill>
              </fill>
            </x14:dxf>
          </x14:cfRule>
          <x14:cfRule type="expression" priority="319" id="{57A44399-8DD1-4C30-A067-BC2696DB2C71}">
            <xm:f>'Data Output'!$J$66="Green"</xm:f>
            <x14:dxf>
              <fill>
                <patternFill>
                  <bgColor rgb="FF92D050"/>
                </patternFill>
              </fill>
            </x14:dxf>
          </x14:cfRule>
          <x14:cfRule type="expression" priority="320" id="{D4A9FA6F-DD65-4148-BED4-A0C3B8DA1BAE}">
            <xm:f>'Data Output'!$J$66="Red"</xm:f>
            <x14:dxf>
              <fill>
                <patternFill>
                  <fgColor rgb="FFF8696B"/>
                  <bgColor rgb="FFF8696B"/>
                </patternFill>
              </fill>
            </x14:dxf>
          </x14:cfRule>
          <xm:sqref>H9</xm:sqref>
        </x14:conditionalFormatting>
        <x14:conditionalFormatting xmlns:xm="http://schemas.microsoft.com/office/excel/2006/main">
          <x14:cfRule type="expression" priority="309" id="{FB760DB8-ACC2-4CB3-B3CB-55A445A0F987}">
            <xm:f>'Data Output'!$J$67="Grey"</xm:f>
            <x14:dxf>
              <font>
                <color theme="0" tint="-0.24994659260841701"/>
              </font>
              <fill>
                <patternFill patternType="solid">
                  <bgColor theme="0"/>
                </patternFill>
              </fill>
            </x14:dxf>
          </x14:cfRule>
          <x14:cfRule type="expression" priority="310" id="{25ADF1E2-40DD-4728-85F3-E48539FAA59A}">
            <xm:f>'Data Output'!$J$67="Orange"</xm:f>
            <x14:dxf>
              <fill>
                <patternFill>
                  <bgColor rgb="FFFFC000"/>
                </patternFill>
              </fill>
            </x14:dxf>
          </x14:cfRule>
          <x14:cfRule type="expression" priority="311" id="{6D5CB876-5BD0-447C-A261-F714799CF251}">
            <xm:f>'Data Output'!$J$67="Green"</xm:f>
            <x14:dxf>
              <fill>
                <patternFill>
                  <bgColor rgb="FF92D050"/>
                </patternFill>
              </fill>
            </x14:dxf>
          </x14:cfRule>
          <x14:cfRule type="expression" priority="312" id="{D9D2E60A-CC1E-4EC7-919C-377AA3F1CB40}">
            <xm:f>'Data Output'!$J$67="Red"</xm:f>
            <x14:dxf>
              <fill>
                <patternFill>
                  <fgColor rgb="FFF8696B"/>
                  <bgColor rgb="FFF8696B"/>
                </patternFill>
              </fill>
            </x14:dxf>
          </x14:cfRule>
          <xm:sqref>L7</xm:sqref>
        </x14:conditionalFormatting>
        <x14:conditionalFormatting xmlns:xm="http://schemas.microsoft.com/office/excel/2006/main">
          <x14:cfRule type="expression" priority="305" id="{51D04C51-7EA6-46D6-9E71-5BE983E97B77}">
            <xm:f>'Data Output'!$J$68="Grey"</xm:f>
            <x14:dxf>
              <font>
                <color theme="0" tint="-0.24994659260841701"/>
              </font>
              <fill>
                <patternFill patternType="solid">
                  <bgColor theme="0"/>
                </patternFill>
              </fill>
            </x14:dxf>
          </x14:cfRule>
          <x14:cfRule type="expression" priority="306" id="{11EE9DDA-FDFB-41DC-B67D-CACEDE66F8D9}">
            <xm:f>'Data Output'!$J$68="Orange"</xm:f>
            <x14:dxf>
              <fill>
                <patternFill>
                  <bgColor rgb="FFFFC000"/>
                </patternFill>
              </fill>
            </x14:dxf>
          </x14:cfRule>
          <x14:cfRule type="expression" priority="307" id="{9A420FA1-2F4F-40A8-8D10-421E15BC2319}">
            <xm:f>'Data Output'!$J$68="Green"</xm:f>
            <x14:dxf>
              <fill>
                <patternFill>
                  <bgColor rgb="FF92D050"/>
                </patternFill>
              </fill>
            </x14:dxf>
          </x14:cfRule>
          <x14:cfRule type="expression" priority="308" id="{FE05E91B-8598-4249-8A75-4BB5A65425D8}">
            <xm:f>'Data Output'!$J$68="Red"</xm:f>
            <x14:dxf>
              <fill>
                <patternFill>
                  <fgColor rgb="FFF8696B"/>
                  <bgColor rgb="FFF8696B"/>
                </patternFill>
              </fill>
            </x14:dxf>
          </x14:cfRule>
          <xm:sqref>L8</xm:sqref>
        </x14:conditionalFormatting>
        <x14:conditionalFormatting xmlns:xm="http://schemas.microsoft.com/office/excel/2006/main">
          <x14:cfRule type="expression" priority="301" id="{3C1578E2-6E82-490C-A302-CB61B65D60A1}">
            <xm:f>'Data Output'!$J$69="Grey"</xm:f>
            <x14:dxf>
              <font>
                <color theme="0" tint="-0.24994659260841701"/>
              </font>
              <fill>
                <patternFill patternType="solid">
                  <bgColor theme="0"/>
                </patternFill>
              </fill>
            </x14:dxf>
          </x14:cfRule>
          <x14:cfRule type="expression" priority="302" id="{AF73980E-BFAE-4C9E-954C-A50F609097E0}">
            <xm:f>'Data Output'!$J$69="Orange"</xm:f>
            <x14:dxf>
              <fill>
                <patternFill>
                  <bgColor rgb="FFFFC000"/>
                </patternFill>
              </fill>
            </x14:dxf>
          </x14:cfRule>
          <x14:cfRule type="expression" priority="303" id="{A38F3698-37A7-4876-9374-2FDED7E44A43}">
            <xm:f>'Data Output'!$J$69="Green"</xm:f>
            <x14:dxf>
              <fill>
                <patternFill>
                  <bgColor rgb="FF92D050"/>
                </patternFill>
              </fill>
            </x14:dxf>
          </x14:cfRule>
          <x14:cfRule type="expression" priority="304" id="{C820FC25-3E55-4B79-9699-7693CF30CE93}">
            <xm:f>'Data Output'!$J$69="Red"</xm:f>
            <x14:dxf>
              <fill>
                <patternFill>
                  <fgColor rgb="FFF8696B"/>
                  <bgColor rgb="FFF8696B"/>
                </patternFill>
              </fill>
            </x14:dxf>
          </x14:cfRule>
          <xm:sqref>L9</xm:sqref>
        </x14:conditionalFormatting>
        <x14:conditionalFormatting xmlns:xm="http://schemas.microsoft.com/office/excel/2006/main">
          <x14:cfRule type="expression" priority="297" id="{9AB89F21-DC67-47D7-8591-D1E358077355}">
            <xm:f>'Data Output'!$J$70="Grey"</xm:f>
            <x14:dxf>
              <font>
                <color theme="0" tint="-0.24994659260841701"/>
              </font>
              <fill>
                <patternFill patternType="solid">
                  <bgColor theme="0"/>
                </patternFill>
              </fill>
            </x14:dxf>
          </x14:cfRule>
          <x14:cfRule type="expression" priority="298" id="{3CD1113E-199F-4CF1-A8C0-113D871D646E}">
            <xm:f>'Data Output'!$J$70="Orange"</xm:f>
            <x14:dxf>
              <fill>
                <patternFill>
                  <bgColor rgb="FFFFC000"/>
                </patternFill>
              </fill>
            </x14:dxf>
          </x14:cfRule>
          <x14:cfRule type="expression" priority="299" id="{5E54BEC1-7022-4A08-91AD-6C9A8B9A6829}">
            <xm:f>'Data Output'!$J$70="Green"</xm:f>
            <x14:dxf>
              <fill>
                <patternFill>
                  <bgColor rgb="FF92D050"/>
                </patternFill>
              </fill>
            </x14:dxf>
          </x14:cfRule>
          <x14:cfRule type="expression" priority="300" id="{129C91CE-E5A9-44DB-92FE-2D778E63B8F1}">
            <xm:f>'Data Output'!$J$70="Red"</xm:f>
            <x14:dxf>
              <fill>
                <patternFill>
                  <fgColor rgb="FFF8696B"/>
                  <bgColor rgb="FFF8696B"/>
                </patternFill>
              </fill>
            </x14:dxf>
          </x14:cfRule>
          <xm:sqref>P7</xm:sqref>
        </x14:conditionalFormatting>
        <x14:conditionalFormatting xmlns:xm="http://schemas.microsoft.com/office/excel/2006/main">
          <x14:cfRule type="expression" priority="285" id="{65630BD8-5541-4F69-831E-A98181F95754}">
            <xm:f>'Data Output'!$J$71="Grey"</xm:f>
            <x14:dxf>
              <font>
                <color theme="0" tint="-0.24994659260841701"/>
              </font>
              <fill>
                <patternFill patternType="solid">
                  <bgColor theme="0"/>
                </patternFill>
              </fill>
            </x14:dxf>
          </x14:cfRule>
          <x14:cfRule type="expression" priority="286" id="{DC41E178-A529-4530-BC38-2C7462C444DB}">
            <xm:f>'Data Output'!$J$71="Orange"</xm:f>
            <x14:dxf>
              <fill>
                <patternFill>
                  <bgColor rgb="FFFFC000"/>
                </patternFill>
              </fill>
            </x14:dxf>
          </x14:cfRule>
          <x14:cfRule type="expression" priority="287" id="{F19A73B3-BBAD-4EA7-A033-22F3904F9A7F}">
            <xm:f>'Data Output'!$J$71="Green"</xm:f>
            <x14:dxf>
              <fill>
                <patternFill>
                  <bgColor rgb="FF92D050"/>
                </patternFill>
              </fill>
            </x14:dxf>
          </x14:cfRule>
          <x14:cfRule type="expression" priority="288" id="{7370FBD2-C662-463F-B781-84E2F9BA0FDC}">
            <xm:f>'Data Output'!$J$71="Red"</xm:f>
            <x14:dxf>
              <fill>
                <patternFill>
                  <fgColor rgb="FFF8696B"/>
                  <bgColor rgb="FFF8696B"/>
                </patternFill>
              </fill>
            </x14:dxf>
          </x14:cfRule>
          <xm:sqref>P8</xm:sqref>
        </x14:conditionalFormatting>
        <x14:conditionalFormatting xmlns:xm="http://schemas.microsoft.com/office/excel/2006/main">
          <x14:cfRule type="expression" priority="281" id="{AF73C310-5ECC-476D-AF27-8743C914D1A1}">
            <xm:f>'Data Output'!$J$72="Grey"</xm:f>
            <x14:dxf>
              <font>
                <color theme="0" tint="-0.24994659260841701"/>
              </font>
              <fill>
                <patternFill patternType="solid">
                  <bgColor theme="0"/>
                </patternFill>
              </fill>
            </x14:dxf>
          </x14:cfRule>
          <x14:cfRule type="expression" priority="282" id="{50B7E1AD-1C93-46F8-B0CA-CEEA5E0F12DF}">
            <xm:f>'Data Output'!$J$72="Orange"</xm:f>
            <x14:dxf>
              <fill>
                <patternFill>
                  <bgColor rgb="FFFFC000"/>
                </patternFill>
              </fill>
            </x14:dxf>
          </x14:cfRule>
          <x14:cfRule type="expression" priority="283" id="{0FF1AB1F-E44F-41E0-B102-9754B8332936}">
            <xm:f>'Data Output'!$J$72="Green"</xm:f>
            <x14:dxf>
              <fill>
                <patternFill>
                  <bgColor rgb="FF92D050"/>
                </patternFill>
              </fill>
            </x14:dxf>
          </x14:cfRule>
          <x14:cfRule type="expression" priority="284" id="{1BB62440-3537-46DA-A50F-C398ECF40397}">
            <xm:f>'Data Output'!$J$72="Red"</xm:f>
            <x14:dxf>
              <fill>
                <patternFill>
                  <fgColor rgb="FFF8696B"/>
                  <bgColor rgb="FFF8696B"/>
                </patternFill>
              </fill>
            </x14:dxf>
          </x14:cfRule>
          <xm:sqref>P9</xm:sqref>
        </x14:conditionalFormatting>
        <x14:conditionalFormatting xmlns:xm="http://schemas.microsoft.com/office/excel/2006/main">
          <x14:cfRule type="expression" priority="277" id="{1678A9C6-5871-4D2E-A80F-BF8F6E544849}">
            <xm:f>'Data Output'!$J$133="Grey"</xm:f>
            <x14:dxf>
              <font>
                <color theme="0" tint="-0.24994659260841701"/>
              </font>
              <fill>
                <patternFill patternType="solid">
                  <bgColor theme="0"/>
                </patternFill>
              </fill>
            </x14:dxf>
          </x14:cfRule>
          <x14:cfRule type="expression" priority="278" id="{20671B2D-1AA1-421E-91EF-FC3C36FFEADD}">
            <xm:f>'Data Output'!$J$133="Orange"</xm:f>
            <x14:dxf>
              <fill>
                <patternFill>
                  <bgColor rgb="FFFFC000"/>
                </patternFill>
              </fill>
            </x14:dxf>
          </x14:cfRule>
          <x14:cfRule type="expression" priority="279" id="{243604FF-3337-461E-9FEC-164AECC750F5}">
            <xm:f>'Data Output'!$J$133="Green"</xm:f>
            <x14:dxf>
              <fill>
                <patternFill>
                  <bgColor rgb="FF92D050"/>
                </patternFill>
              </fill>
            </x14:dxf>
          </x14:cfRule>
          <x14:cfRule type="expression" priority="280" id="{4DC7D2A1-F3CF-4442-BC04-978F5BB1F230}">
            <xm:f>'Data Output'!$J$133="Red"</xm:f>
            <x14:dxf>
              <fill>
                <patternFill>
                  <fgColor rgb="FFF8696B"/>
                  <bgColor rgb="FFF8696B"/>
                </patternFill>
              </fill>
            </x14:dxf>
          </x14:cfRule>
          <xm:sqref>D12</xm:sqref>
        </x14:conditionalFormatting>
        <x14:conditionalFormatting xmlns:xm="http://schemas.microsoft.com/office/excel/2006/main">
          <x14:cfRule type="expression" priority="273" id="{2621777E-6729-414A-8158-CC5D90EF6E7E}">
            <xm:f>'Data Output'!$J$134="Grey"</xm:f>
            <x14:dxf>
              <font>
                <color theme="0" tint="-0.24994659260841701"/>
              </font>
              <fill>
                <patternFill patternType="solid">
                  <bgColor theme="0"/>
                </patternFill>
              </fill>
            </x14:dxf>
          </x14:cfRule>
          <x14:cfRule type="expression" priority="274" id="{151F796D-0A23-46D6-9604-BAD53C0FBED3}">
            <xm:f>'Data Output'!$J$134="Orange"</xm:f>
            <x14:dxf>
              <fill>
                <patternFill>
                  <bgColor rgb="FFFFC000"/>
                </patternFill>
              </fill>
            </x14:dxf>
          </x14:cfRule>
          <x14:cfRule type="expression" priority="275" id="{74D2FC6B-6787-46E2-84BE-92B47E37D6CC}">
            <xm:f>'Data Output'!$J$134="Green"</xm:f>
            <x14:dxf>
              <fill>
                <patternFill>
                  <bgColor rgb="FF92D050"/>
                </patternFill>
              </fill>
            </x14:dxf>
          </x14:cfRule>
          <x14:cfRule type="expression" priority="276" id="{724D864E-06F6-4CE2-A064-25BD57E06F69}">
            <xm:f>'Data Output'!$J$134="Red"</xm:f>
            <x14:dxf>
              <fill>
                <patternFill>
                  <fgColor rgb="FFF8696B"/>
                  <bgColor rgb="FFF8696B"/>
                </patternFill>
              </fill>
            </x14:dxf>
          </x14:cfRule>
          <xm:sqref>D13</xm:sqref>
        </x14:conditionalFormatting>
        <x14:conditionalFormatting xmlns:xm="http://schemas.microsoft.com/office/excel/2006/main">
          <x14:cfRule type="expression" priority="229" id="{F584A56C-A61A-4F54-88C2-114A3CBB4913}">
            <xm:f>'Data Output'!$J$135="Grey"</xm:f>
            <x14:dxf>
              <font>
                <color theme="0" tint="-0.24994659260841701"/>
              </font>
              <fill>
                <patternFill patternType="solid">
                  <bgColor theme="0"/>
                </patternFill>
              </fill>
            </x14:dxf>
          </x14:cfRule>
          <x14:cfRule type="expression" priority="230" id="{BED25340-8417-40B2-BEDC-CA035980C966}">
            <xm:f>'Data Output'!$J$135="Orange"</xm:f>
            <x14:dxf>
              <fill>
                <patternFill>
                  <bgColor rgb="FFFFC000"/>
                </patternFill>
              </fill>
            </x14:dxf>
          </x14:cfRule>
          <x14:cfRule type="expression" priority="231" id="{A66873D8-F727-48AF-B775-49C4C344A165}">
            <xm:f>'Data Output'!$J$135="Green"</xm:f>
            <x14:dxf>
              <fill>
                <patternFill>
                  <bgColor rgb="FF92D050"/>
                </patternFill>
              </fill>
            </x14:dxf>
          </x14:cfRule>
          <x14:cfRule type="expression" priority="232" id="{0E71A522-F448-491F-BA7E-B0ABA0889C17}">
            <xm:f>'Data Output'!$J$135="Red"</xm:f>
            <x14:dxf>
              <fill>
                <patternFill>
                  <fgColor rgb="FFF8696B"/>
                  <bgColor rgb="FFF8696B"/>
                </patternFill>
              </fill>
            </x14:dxf>
          </x14:cfRule>
          <xm:sqref>H12</xm:sqref>
        </x14:conditionalFormatting>
        <x14:conditionalFormatting xmlns:xm="http://schemas.microsoft.com/office/excel/2006/main">
          <x14:cfRule type="expression" priority="225" id="{0EA685D4-C2F2-4875-940D-43484E62BBC6}">
            <xm:f>'Data Output'!$J$136="Grey"</xm:f>
            <x14:dxf>
              <font>
                <color theme="0" tint="-0.24994659260841701"/>
              </font>
              <fill>
                <patternFill patternType="solid">
                  <bgColor theme="0"/>
                </patternFill>
              </fill>
            </x14:dxf>
          </x14:cfRule>
          <x14:cfRule type="expression" priority="226" id="{112AB16B-C9BC-4AF0-95AB-31B3FD5D9544}">
            <xm:f>'Data Output'!$J$136="Orange"</xm:f>
            <x14:dxf>
              <fill>
                <patternFill>
                  <bgColor rgb="FFFFC000"/>
                </patternFill>
              </fill>
            </x14:dxf>
          </x14:cfRule>
          <x14:cfRule type="expression" priority="227" id="{AF8492B7-B00D-48A8-B776-5F4DE8EDC61E}">
            <xm:f>'Data Output'!$J$136="Green"</xm:f>
            <x14:dxf>
              <fill>
                <patternFill>
                  <bgColor rgb="FF92D050"/>
                </patternFill>
              </fill>
            </x14:dxf>
          </x14:cfRule>
          <x14:cfRule type="expression" priority="228" id="{999B20D9-A8EB-4283-8088-4FDE94096E27}">
            <xm:f>'Data Output'!$J$136="Red"</xm:f>
            <x14:dxf>
              <fill>
                <patternFill>
                  <fgColor rgb="FFF8696B"/>
                  <bgColor rgb="FFF8696B"/>
                </patternFill>
              </fill>
            </x14:dxf>
          </x14:cfRule>
          <xm:sqref>H13</xm:sqref>
        </x14:conditionalFormatting>
        <x14:conditionalFormatting xmlns:xm="http://schemas.microsoft.com/office/excel/2006/main">
          <x14:cfRule type="expression" priority="221" id="{C65B4510-07CA-4BDD-A474-A0558077900B}">
            <xm:f>'Data Output'!$J$137="Grey"</xm:f>
            <x14:dxf>
              <font>
                <color theme="0" tint="-0.24994659260841701"/>
              </font>
              <fill>
                <patternFill patternType="solid">
                  <bgColor theme="0"/>
                </patternFill>
              </fill>
            </x14:dxf>
          </x14:cfRule>
          <x14:cfRule type="expression" priority="222" id="{8973565A-ACBA-4C67-9E5A-069CEA329459}">
            <xm:f>'Data Output'!$J$137="Orange"</xm:f>
            <x14:dxf>
              <fill>
                <patternFill>
                  <bgColor rgb="FFFFC000"/>
                </patternFill>
              </fill>
            </x14:dxf>
          </x14:cfRule>
          <x14:cfRule type="expression" priority="223" id="{0E97C3B5-1468-42AF-8A81-1181BFEBA9E5}">
            <xm:f>'Data Output'!$J$137="Green"</xm:f>
            <x14:dxf>
              <fill>
                <patternFill>
                  <bgColor rgb="FF92D050"/>
                </patternFill>
              </fill>
            </x14:dxf>
          </x14:cfRule>
          <x14:cfRule type="expression" priority="224" id="{992FD434-07B5-4910-859A-E2EAC92498F8}">
            <xm:f>'Data Output'!$J$137="Red"</xm:f>
            <x14:dxf>
              <fill>
                <patternFill>
                  <fgColor rgb="FFF8696B"/>
                  <bgColor rgb="FFF8696B"/>
                </patternFill>
              </fill>
            </x14:dxf>
          </x14:cfRule>
          <xm:sqref>H14</xm:sqref>
        </x14:conditionalFormatting>
        <x14:conditionalFormatting xmlns:xm="http://schemas.microsoft.com/office/excel/2006/main">
          <x14:cfRule type="expression" priority="217" id="{78929AFB-9E49-4AE8-A9BB-2D80E110A522}">
            <xm:f>'Data Output'!$J$138="Grey"</xm:f>
            <x14:dxf>
              <font>
                <color theme="0" tint="-0.24994659260841701"/>
              </font>
              <fill>
                <patternFill patternType="solid">
                  <bgColor theme="0"/>
                </patternFill>
              </fill>
            </x14:dxf>
          </x14:cfRule>
          <x14:cfRule type="expression" priority="218" id="{477D08CC-8726-4BAA-8A4E-B801AF130F64}">
            <xm:f>'Data Output'!$J$138="Orange"</xm:f>
            <x14:dxf>
              <fill>
                <patternFill>
                  <bgColor rgb="FFFFC000"/>
                </patternFill>
              </fill>
            </x14:dxf>
          </x14:cfRule>
          <x14:cfRule type="expression" priority="219" id="{15B0BE0D-87E9-4700-89D6-EF3AF2F70499}">
            <xm:f>'Data Output'!$J$138="Green"</xm:f>
            <x14:dxf>
              <fill>
                <patternFill>
                  <bgColor rgb="FF92D050"/>
                </patternFill>
              </fill>
            </x14:dxf>
          </x14:cfRule>
          <x14:cfRule type="expression" priority="220" id="{CF1680F3-A0D9-4C2B-BB8A-C8317492317A}">
            <xm:f>'Data Output'!$J$138="Red"</xm:f>
            <x14:dxf>
              <fill>
                <patternFill>
                  <fgColor rgb="FFF8696B"/>
                  <bgColor rgb="FFF8696B"/>
                </patternFill>
              </fill>
            </x14:dxf>
          </x14:cfRule>
          <xm:sqref>L12</xm:sqref>
        </x14:conditionalFormatting>
        <x14:conditionalFormatting xmlns:xm="http://schemas.microsoft.com/office/excel/2006/main">
          <x14:cfRule type="expression" priority="213" id="{F4C1831C-9026-49AE-91DD-8D48F18479B3}">
            <xm:f>'Data Output'!$J$139="Grey"</xm:f>
            <x14:dxf>
              <font>
                <color theme="0" tint="-0.24994659260841701"/>
              </font>
              <fill>
                <patternFill patternType="solid">
                  <bgColor theme="0"/>
                </patternFill>
              </fill>
            </x14:dxf>
          </x14:cfRule>
          <x14:cfRule type="expression" priority="214" id="{5EC25034-899D-4E71-940B-B7AFB3A3E924}">
            <xm:f>'Data Output'!$J$139="Orange"</xm:f>
            <x14:dxf>
              <fill>
                <patternFill>
                  <bgColor rgb="FFFFC000"/>
                </patternFill>
              </fill>
            </x14:dxf>
          </x14:cfRule>
          <x14:cfRule type="expression" priority="215" id="{BC62FDD8-7F47-4577-851F-066A7F8B5295}">
            <xm:f>'Data Output'!$J$139="Green"</xm:f>
            <x14:dxf>
              <fill>
                <patternFill>
                  <bgColor rgb="FF92D050"/>
                </patternFill>
              </fill>
            </x14:dxf>
          </x14:cfRule>
          <x14:cfRule type="expression" priority="216" id="{44C129F2-F10C-4F92-B580-15AB631E955C}">
            <xm:f>'Data Output'!$J$139="Red"</xm:f>
            <x14:dxf>
              <fill>
                <patternFill>
                  <fgColor rgb="FFF8696B"/>
                  <bgColor rgb="FFF8696B"/>
                </patternFill>
              </fill>
            </x14:dxf>
          </x14:cfRule>
          <xm:sqref>L13</xm:sqref>
        </x14:conditionalFormatting>
        <x14:conditionalFormatting xmlns:xm="http://schemas.microsoft.com/office/excel/2006/main">
          <x14:cfRule type="expression" priority="209" id="{74A22226-65A2-4AF0-B675-43110D9ED348}">
            <xm:f>'Data Output'!$J$140="Grey"</xm:f>
            <x14:dxf>
              <font>
                <color theme="0" tint="-0.24994659260841701"/>
              </font>
              <fill>
                <patternFill patternType="solid">
                  <bgColor theme="0"/>
                </patternFill>
              </fill>
            </x14:dxf>
          </x14:cfRule>
          <x14:cfRule type="expression" priority="210" id="{866B8EB3-450A-466D-B933-9B07D4ED091B}">
            <xm:f>'Data Output'!$J$140="Orange"</xm:f>
            <x14:dxf>
              <fill>
                <patternFill>
                  <bgColor rgb="FFFFC000"/>
                </patternFill>
              </fill>
            </x14:dxf>
          </x14:cfRule>
          <x14:cfRule type="expression" priority="211" id="{A0016076-D6D4-48D1-8184-7E60D5777B25}">
            <xm:f>'Data Output'!$J$140="Green"</xm:f>
            <x14:dxf>
              <fill>
                <patternFill>
                  <bgColor rgb="FF92D050"/>
                </patternFill>
              </fill>
            </x14:dxf>
          </x14:cfRule>
          <x14:cfRule type="expression" priority="212" id="{152C9027-5640-4493-B067-7C20CB026EB7}">
            <xm:f>'Data Output'!$J$140="Red"</xm:f>
            <x14:dxf>
              <fill>
                <patternFill>
                  <fgColor rgb="FFF8696B"/>
                  <bgColor rgb="FFF8696B"/>
                </patternFill>
              </fill>
            </x14:dxf>
          </x14:cfRule>
          <xm:sqref>L14</xm:sqref>
        </x14:conditionalFormatting>
        <x14:conditionalFormatting xmlns:xm="http://schemas.microsoft.com/office/excel/2006/main">
          <x14:cfRule type="expression" priority="205" id="{41983775-EA46-40BA-8F1B-0D31E57D60BA}">
            <xm:f>'Data Output'!$J$141="Grey"</xm:f>
            <x14:dxf>
              <font>
                <color theme="0" tint="-0.24994659260841701"/>
              </font>
              <fill>
                <patternFill patternType="solid">
                  <bgColor theme="0"/>
                </patternFill>
              </fill>
            </x14:dxf>
          </x14:cfRule>
          <x14:cfRule type="expression" priority="206" id="{8C4C267B-5DC6-403C-BD9D-598A932EB7A9}">
            <xm:f>'Data Output'!$J$141="Orange"</xm:f>
            <x14:dxf>
              <fill>
                <patternFill>
                  <bgColor rgb="FFFFC000"/>
                </patternFill>
              </fill>
            </x14:dxf>
          </x14:cfRule>
          <x14:cfRule type="expression" priority="207" id="{DF221130-E123-433C-AE1D-336C3A9FEEE5}">
            <xm:f>'Data Output'!$J$141="Green"</xm:f>
            <x14:dxf>
              <fill>
                <patternFill>
                  <bgColor rgb="FF92D050"/>
                </patternFill>
              </fill>
            </x14:dxf>
          </x14:cfRule>
          <x14:cfRule type="expression" priority="208" id="{50FF4BBA-36E4-49CE-B7D7-98DF6E1AA247}">
            <xm:f>'Data Output'!$J$141="Red"</xm:f>
            <x14:dxf>
              <fill>
                <patternFill>
                  <fgColor rgb="FFF8696B"/>
                  <bgColor rgb="FFF8696B"/>
                </patternFill>
              </fill>
            </x14:dxf>
          </x14:cfRule>
          <xm:sqref>L15</xm:sqref>
        </x14:conditionalFormatting>
        <x14:conditionalFormatting xmlns:xm="http://schemas.microsoft.com/office/excel/2006/main">
          <x14:cfRule type="expression" priority="189" id="{1A044177-6C4B-44A8-90F5-F579D13B6434}">
            <xm:f>'Data Output'!$J$142="Grey"</xm:f>
            <x14:dxf>
              <font>
                <color theme="0" tint="-0.24994659260841701"/>
              </font>
              <fill>
                <patternFill patternType="solid">
                  <bgColor theme="0"/>
                </patternFill>
              </fill>
            </x14:dxf>
          </x14:cfRule>
          <x14:cfRule type="expression" priority="190" id="{C48DCA08-E22B-473C-BE5F-F42BBF979357}">
            <xm:f>'Data Output'!$J$142="Orange"</xm:f>
            <x14:dxf>
              <fill>
                <patternFill>
                  <bgColor rgb="FFFFC000"/>
                </patternFill>
              </fill>
            </x14:dxf>
          </x14:cfRule>
          <x14:cfRule type="expression" priority="191" id="{34DB85AF-1F6D-4780-9220-2697B42CAD43}">
            <xm:f>'Data Output'!$J$142="Green"</xm:f>
            <x14:dxf>
              <fill>
                <patternFill>
                  <bgColor rgb="FF92D050"/>
                </patternFill>
              </fill>
            </x14:dxf>
          </x14:cfRule>
          <x14:cfRule type="expression" priority="192" id="{C5990020-A354-4721-B8BC-EF4D288AAEA8}">
            <xm:f>'Data Output'!$J$142="Red"</xm:f>
            <x14:dxf>
              <fill>
                <patternFill>
                  <fgColor rgb="FFF8696B"/>
                  <bgColor rgb="FFF8696B"/>
                </patternFill>
              </fill>
            </x14:dxf>
          </x14:cfRule>
          <xm:sqref>P12</xm:sqref>
        </x14:conditionalFormatting>
        <x14:conditionalFormatting xmlns:xm="http://schemas.microsoft.com/office/excel/2006/main">
          <x14:cfRule type="expression" priority="185" id="{0D939614-5325-461C-AD59-49CF01C76983}">
            <xm:f>'Data Output'!$J$143="Grey"</xm:f>
            <x14:dxf>
              <font>
                <color theme="0" tint="-0.24994659260841701"/>
              </font>
              <fill>
                <patternFill patternType="solid">
                  <bgColor theme="0"/>
                </patternFill>
              </fill>
            </x14:dxf>
          </x14:cfRule>
          <x14:cfRule type="expression" priority="186" id="{9BA1BABC-AC19-431D-B6C8-7BCEB31FB9D6}">
            <xm:f>'Data Output'!$J$143="Orange"</xm:f>
            <x14:dxf>
              <fill>
                <patternFill>
                  <bgColor rgb="FFFFC000"/>
                </patternFill>
              </fill>
            </x14:dxf>
          </x14:cfRule>
          <x14:cfRule type="expression" priority="187" id="{914E0AD6-B412-442D-9F6D-CE478F1D3EA5}">
            <xm:f>'Data Output'!$J$143="Green"</xm:f>
            <x14:dxf>
              <fill>
                <patternFill>
                  <bgColor rgb="FF92D050"/>
                </patternFill>
              </fill>
            </x14:dxf>
          </x14:cfRule>
          <x14:cfRule type="expression" priority="188" id="{E819B287-C800-4AD0-9B79-F812866AA8F3}">
            <xm:f>'Data Output'!$J$143="Red"</xm:f>
            <x14:dxf>
              <fill>
                <patternFill>
                  <fgColor rgb="FFF8696B"/>
                  <bgColor rgb="FFF8696B"/>
                </patternFill>
              </fill>
            </x14:dxf>
          </x14:cfRule>
          <xm:sqref>P13</xm:sqref>
        </x14:conditionalFormatting>
        <x14:conditionalFormatting xmlns:xm="http://schemas.microsoft.com/office/excel/2006/main">
          <x14:cfRule type="expression" priority="181" id="{58899BAF-1417-4D56-B458-F453089C2A18}">
            <xm:f>'Data Output'!$J$144="Grey"</xm:f>
            <x14:dxf>
              <font>
                <color theme="0" tint="-0.24994659260841701"/>
              </font>
              <fill>
                <patternFill patternType="solid">
                  <bgColor theme="0"/>
                </patternFill>
              </fill>
            </x14:dxf>
          </x14:cfRule>
          <x14:cfRule type="expression" priority="182" id="{5665936A-BCEE-4A17-A175-A00BBF1DB193}">
            <xm:f>'Data Output'!$J$144="Orange"</xm:f>
            <x14:dxf>
              <fill>
                <patternFill>
                  <bgColor rgb="FFFFC000"/>
                </patternFill>
              </fill>
            </x14:dxf>
          </x14:cfRule>
          <x14:cfRule type="expression" priority="183" id="{E32E3094-4F6D-4CAD-9BDC-C168F0AB3C3D}">
            <xm:f>'Data Output'!$J$144="Green"</xm:f>
            <x14:dxf>
              <fill>
                <patternFill>
                  <bgColor rgb="FF92D050"/>
                </patternFill>
              </fill>
            </x14:dxf>
          </x14:cfRule>
          <x14:cfRule type="expression" priority="184" id="{F43C1B85-18B4-4677-B785-62F9067487B2}">
            <xm:f>'Data Output'!$J$144="Red"</xm:f>
            <x14:dxf>
              <fill>
                <patternFill>
                  <fgColor rgb="FFF8696B"/>
                  <bgColor rgb="FFF8696B"/>
                </patternFill>
              </fill>
            </x14:dxf>
          </x14:cfRule>
          <xm:sqref>P14</xm:sqref>
        </x14:conditionalFormatting>
        <x14:conditionalFormatting xmlns:xm="http://schemas.microsoft.com/office/excel/2006/main">
          <x14:cfRule type="expression" priority="177" id="{8D66B94F-21B3-4E23-A9A8-EEE42794954E}">
            <xm:f>'Data Output'!$J$205="Grey"</xm:f>
            <x14:dxf>
              <font>
                <color theme="0" tint="-0.24994659260841701"/>
              </font>
              <fill>
                <patternFill patternType="solid">
                  <bgColor theme="0"/>
                </patternFill>
              </fill>
            </x14:dxf>
          </x14:cfRule>
          <x14:cfRule type="expression" priority="178" id="{8CD066EB-D345-47ED-A348-6B404441A675}">
            <xm:f>'Data Output'!$J$205="Orange"</xm:f>
            <x14:dxf>
              <fill>
                <patternFill>
                  <bgColor rgb="FFFFC000"/>
                </patternFill>
              </fill>
            </x14:dxf>
          </x14:cfRule>
          <x14:cfRule type="expression" priority="179" id="{99F6372B-250D-4CD8-AD3E-B9E0ACE5303E}">
            <xm:f>'Data Output'!$J$205="Green"</xm:f>
            <x14:dxf>
              <fill>
                <patternFill>
                  <bgColor rgb="FF92D050"/>
                </patternFill>
              </fill>
            </x14:dxf>
          </x14:cfRule>
          <x14:cfRule type="expression" priority="180" id="{9B03707C-224B-4016-B9D6-D3F5AA99A7AC}">
            <xm:f>'Data Output'!$J$205="Red"</xm:f>
            <x14:dxf>
              <fill>
                <patternFill>
                  <fgColor rgb="FFF8696B"/>
                  <bgColor rgb="FFF8696B"/>
                </patternFill>
              </fill>
            </x14:dxf>
          </x14:cfRule>
          <xm:sqref>D19</xm:sqref>
        </x14:conditionalFormatting>
        <x14:conditionalFormatting xmlns:xm="http://schemas.microsoft.com/office/excel/2006/main">
          <x14:cfRule type="expression" priority="173" id="{46A338ED-16D9-4CD3-9C0C-78DC4605FC94}">
            <xm:f>'Data Output'!$J$206="Grey"</xm:f>
            <x14:dxf>
              <font>
                <color theme="0" tint="-0.24994659260841701"/>
              </font>
              <fill>
                <patternFill patternType="solid">
                  <bgColor theme="0"/>
                </patternFill>
              </fill>
            </x14:dxf>
          </x14:cfRule>
          <x14:cfRule type="expression" priority="174" id="{035ADCA4-14B1-4355-B828-7B9AE0370355}">
            <xm:f>'Data Output'!$J$206="Orange"</xm:f>
            <x14:dxf>
              <fill>
                <patternFill>
                  <bgColor rgb="FFFFC000"/>
                </patternFill>
              </fill>
            </x14:dxf>
          </x14:cfRule>
          <x14:cfRule type="expression" priority="175" id="{EC9D84B6-B6F0-423F-BBD2-0A23DFDF89C3}">
            <xm:f>'Data Output'!$J$206="Green"</xm:f>
            <x14:dxf>
              <fill>
                <patternFill>
                  <bgColor rgb="FF92D050"/>
                </patternFill>
              </fill>
            </x14:dxf>
          </x14:cfRule>
          <x14:cfRule type="expression" priority="176" id="{1DF607F9-FA55-400D-B885-4B64195602ED}">
            <xm:f>'Data Output'!$J$206="Red"</xm:f>
            <x14:dxf>
              <fill>
                <patternFill>
                  <fgColor rgb="FFF8696B"/>
                  <bgColor rgb="FFF8696B"/>
                </patternFill>
              </fill>
            </x14:dxf>
          </x14:cfRule>
          <xm:sqref>D20</xm:sqref>
        </x14:conditionalFormatting>
        <x14:conditionalFormatting xmlns:xm="http://schemas.microsoft.com/office/excel/2006/main">
          <x14:cfRule type="expression" priority="169" id="{42D26233-CC05-4E99-B4AA-5D9EE572BFAF}">
            <xm:f>'Data Output'!$J$207="Grey"</xm:f>
            <x14:dxf>
              <font>
                <color theme="0" tint="-0.24994659260841701"/>
              </font>
              <fill>
                <patternFill patternType="solid">
                  <bgColor theme="0"/>
                </patternFill>
              </fill>
            </x14:dxf>
          </x14:cfRule>
          <x14:cfRule type="expression" priority="170" id="{B91FFC31-ED48-4FBF-8EB5-9A5D28C969D2}">
            <xm:f>'Data Output'!$J$207="Orange"</xm:f>
            <x14:dxf>
              <fill>
                <patternFill>
                  <bgColor rgb="FFFFC000"/>
                </patternFill>
              </fill>
            </x14:dxf>
          </x14:cfRule>
          <x14:cfRule type="expression" priority="171" id="{9E2CA888-3DB9-4980-A9F3-0D38AC6B6AA6}">
            <xm:f>'Data Output'!$J$207="Green"</xm:f>
            <x14:dxf>
              <fill>
                <patternFill>
                  <bgColor rgb="FF92D050"/>
                </patternFill>
              </fill>
            </x14:dxf>
          </x14:cfRule>
          <x14:cfRule type="expression" priority="172" id="{52E84C96-B5F4-4751-928D-F9D36124442A}">
            <xm:f>'Data Output'!$J$207="Red"</xm:f>
            <x14:dxf>
              <fill>
                <patternFill>
                  <fgColor rgb="FFF8696B"/>
                  <bgColor rgb="FFF8696B"/>
                </patternFill>
              </fill>
            </x14:dxf>
          </x14:cfRule>
          <xm:sqref>D21</xm:sqref>
        </x14:conditionalFormatting>
        <x14:conditionalFormatting xmlns:xm="http://schemas.microsoft.com/office/excel/2006/main">
          <x14:cfRule type="expression" priority="165" id="{C888037D-374A-45BA-87D7-BB280B1747D5}">
            <xm:f>'Data Output'!$J$208="Grey"</xm:f>
            <x14:dxf>
              <font>
                <color theme="0" tint="-0.24994659260841701"/>
              </font>
              <fill>
                <patternFill patternType="solid">
                  <bgColor theme="0"/>
                </patternFill>
              </fill>
            </x14:dxf>
          </x14:cfRule>
          <x14:cfRule type="expression" priority="166" id="{507A5E35-2942-49E7-B418-16B7BCEB6BE3}">
            <xm:f>'Data Output'!$J$208="Orange"</xm:f>
            <x14:dxf>
              <fill>
                <patternFill>
                  <bgColor rgb="FFFFC000"/>
                </patternFill>
              </fill>
            </x14:dxf>
          </x14:cfRule>
          <x14:cfRule type="expression" priority="167" id="{CE40064A-2EBC-48C7-90EB-B7E135FF02D7}">
            <xm:f>'Data Output'!$J$208="Green"</xm:f>
            <x14:dxf>
              <fill>
                <patternFill>
                  <bgColor rgb="FF92D050"/>
                </patternFill>
              </fill>
            </x14:dxf>
          </x14:cfRule>
          <x14:cfRule type="expression" priority="168" id="{C514DC5A-78B6-462C-8732-723D99019F80}">
            <xm:f>'Data Output'!$J$208="Red"</xm:f>
            <x14:dxf>
              <fill>
                <patternFill>
                  <fgColor rgb="FFF8696B"/>
                  <bgColor rgb="FFF8696B"/>
                </patternFill>
              </fill>
            </x14:dxf>
          </x14:cfRule>
          <xm:sqref>H19</xm:sqref>
        </x14:conditionalFormatting>
        <x14:conditionalFormatting xmlns:xm="http://schemas.microsoft.com/office/excel/2006/main">
          <x14:cfRule type="expression" priority="161" id="{0B20DBF5-A42A-4B8E-B221-C0B1AA51EB83}">
            <xm:f>'Data Output'!$J$209="Grey"</xm:f>
            <x14:dxf>
              <font>
                <color theme="0" tint="-0.24994659260841701"/>
              </font>
              <fill>
                <patternFill patternType="solid">
                  <bgColor theme="0"/>
                </patternFill>
              </fill>
            </x14:dxf>
          </x14:cfRule>
          <x14:cfRule type="expression" priority="162" id="{EBB77DC0-3729-4F6A-B3AE-CCB0D479D0B8}">
            <xm:f>'Data Output'!$J$209="Orange"</xm:f>
            <x14:dxf>
              <fill>
                <patternFill>
                  <bgColor rgb="FFFFC000"/>
                </patternFill>
              </fill>
            </x14:dxf>
          </x14:cfRule>
          <x14:cfRule type="expression" priority="163" id="{2B7AD73D-B582-4E84-90A9-CF0F5718620B}">
            <xm:f>'Data Output'!$J$209="Green"</xm:f>
            <x14:dxf>
              <fill>
                <patternFill>
                  <bgColor rgb="FF92D050"/>
                </patternFill>
              </fill>
            </x14:dxf>
          </x14:cfRule>
          <x14:cfRule type="expression" priority="164" id="{7ECC373D-476B-4578-B1BE-9EE51558EA08}">
            <xm:f>'Data Output'!$J$209="Red"</xm:f>
            <x14:dxf>
              <fill>
                <patternFill>
                  <fgColor rgb="FFF8696B"/>
                  <bgColor rgb="FFF8696B"/>
                </patternFill>
              </fill>
            </x14:dxf>
          </x14:cfRule>
          <xm:sqref>H20</xm:sqref>
        </x14:conditionalFormatting>
        <x14:conditionalFormatting xmlns:xm="http://schemas.microsoft.com/office/excel/2006/main">
          <x14:cfRule type="expression" priority="157" id="{5964E333-3C13-4F72-BF19-777CAC482B16}">
            <xm:f>'Data Output'!$J$210="Grey"</xm:f>
            <x14:dxf>
              <font>
                <color theme="0" tint="-0.24994659260841701"/>
              </font>
              <fill>
                <patternFill patternType="solid">
                  <bgColor theme="0"/>
                </patternFill>
              </fill>
            </x14:dxf>
          </x14:cfRule>
          <x14:cfRule type="expression" priority="158" id="{AB6A4B40-50D6-442F-B8C1-1284161F8003}">
            <xm:f>'Data Output'!$J$210="Orange"</xm:f>
            <x14:dxf>
              <fill>
                <patternFill>
                  <bgColor rgb="FFFFC000"/>
                </patternFill>
              </fill>
            </x14:dxf>
          </x14:cfRule>
          <x14:cfRule type="expression" priority="159" id="{A20D2302-887F-439E-8D96-42232B115C7F}">
            <xm:f>'Data Output'!$J$210="Green"</xm:f>
            <x14:dxf>
              <fill>
                <patternFill>
                  <bgColor rgb="FF92D050"/>
                </patternFill>
              </fill>
            </x14:dxf>
          </x14:cfRule>
          <x14:cfRule type="expression" priority="160" id="{010F0004-7C1F-4257-996D-59742626104A}">
            <xm:f>'Data Output'!$J$210="Red"</xm:f>
            <x14:dxf>
              <fill>
                <patternFill>
                  <fgColor rgb="FFF8696B"/>
                  <bgColor rgb="FFF8696B"/>
                </patternFill>
              </fill>
            </x14:dxf>
          </x14:cfRule>
          <xm:sqref>H21</xm:sqref>
        </x14:conditionalFormatting>
        <x14:conditionalFormatting xmlns:xm="http://schemas.microsoft.com/office/excel/2006/main">
          <x14:cfRule type="expression" priority="121" id="{50E40EBB-A63E-4D9E-A41D-10DAF878D6F7}">
            <xm:f>'Data Output'!$J$211="Grey"</xm:f>
            <x14:dxf>
              <font>
                <color theme="0" tint="-0.24994659260841701"/>
              </font>
              <fill>
                <patternFill patternType="solid">
                  <bgColor theme="0"/>
                </patternFill>
              </fill>
            </x14:dxf>
          </x14:cfRule>
          <x14:cfRule type="expression" priority="122" id="{3F39C808-3B71-4C4A-8948-6DEC7E8942E3}">
            <xm:f>'Data Output'!$J$211="Orange"</xm:f>
            <x14:dxf>
              <fill>
                <patternFill>
                  <bgColor rgb="FFFFC000"/>
                </patternFill>
              </fill>
            </x14:dxf>
          </x14:cfRule>
          <x14:cfRule type="expression" priority="123" id="{EED14F95-8CAA-4C66-9491-D739148794A9}">
            <xm:f>'Data Output'!$J$211="Green"</xm:f>
            <x14:dxf>
              <fill>
                <patternFill>
                  <bgColor rgb="FF92D050"/>
                </patternFill>
              </fill>
            </x14:dxf>
          </x14:cfRule>
          <x14:cfRule type="expression" priority="124" id="{DEE66BFA-E4AC-4D24-B1FB-A18B3A80F8B1}">
            <xm:f>'Data Output'!$J$211="Red"</xm:f>
            <x14:dxf>
              <fill>
                <patternFill>
                  <fgColor rgb="FFF8696B"/>
                  <bgColor rgb="FFF8696B"/>
                </patternFill>
              </fill>
            </x14:dxf>
          </x14:cfRule>
          <xm:sqref>H22</xm:sqref>
        </x14:conditionalFormatting>
        <x14:conditionalFormatting xmlns:xm="http://schemas.microsoft.com/office/excel/2006/main">
          <x14:cfRule type="expression" priority="117" id="{9AD15031-D8AA-499C-9E9A-D5F64417AFAB}">
            <xm:f>'Data Output'!$J$212="Grey"</xm:f>
            <x14:dxf>
              <font>
                <color theme="0" tint="-0.24994659260841701"/>
              </font>
              <fill>
                <patternFill patternType="solid">
                  <bgColor theme="0"/>
                </patternFill>
              </fill>
            </x14:dxf>
          </x14:cfRule>
          <x14:cfRule type="expression" priority="118" id="{A50B44DF-3D44-4C78-8EA2-77F6BABC7FB1}">
            <xm:f>'Data Output'!$J$212="Orange"</xm:f>
            <x14:dxf>
              <fill>
                <patternFill>
                  <bgColor rgb="FFFFC000"/>
                </patternFill>
              </fill>
            </x14:dxf>
          </x14:cfRule>
          <x14:cfRule type="expression" priority="119" id="{5109DD83-34A1-4FA1-965D-B5A57A74620F}">
            <xm:f>'Data Output'!$J$212="Green"</xm:f>
            <x14:dxf>
              <fill>
                <patternFill>
                  <bgColor rgb="FF92D050"/>
                </patternFill>
              </fill>
            </x14:dxf>
          </x14:cfRule>
          <x14:cfRule type="expression" priority="120" id="{B3EC3179-FC25-4EC4-85CB-32192B385A44}">
            <xm:f>'Data Output'!$J$212="Red"</xm:f>
            <x14:dxf>
              <fill>
                <patternFill>
                  <fgColor rgb="FFF8696B"/>
                  <bgColor rgb="FFF8696B"/>
                </patternFill>
              </fill>
            </x14:dxf>
          </x14:cfRule>
          <xm:sqref>L19</xm:sqref>
        </x14:conditionalFormatting>
        <x14:conditionalFormatting xmlns:xm="http://schemas.microsoft.com/office/excel/2006/main">
          <x14:cfRule type="expression" priority="113" id="{28BAFF7E-FF64-4D77-9BAA-B57D0F266338}">
            <xm:f>'Data Output'!$J$213="Grey"</xm:f>
            <x14:dxf>
              <font>
                <color theme="0" tint="-0.24994659260841701"/>
              </font>
              <fill>
                <patternFill patternType="solid">
                  <bgColor theme="0"/>
                </patternFill>
              </fill>
            </x14:dxf>
          </x14:cfRule>
          <x14:cfRule type="expression" priority="114" id="{1332C167-4D1B-4D7F-9D7F-A3FDEF548C00}">
            <xm:f>'Data Output'!$J$213="Orange"</xm:f>
            <x14:dxf>
              <fill>
                <patternFill>
                  <bgColor rgb="FFFFC000"/>
                </patternFill>
              </fill>
            </x14:dxf>
          </x14:cfRule>
          <x14:cfRule type="expression" priority="115" id="{300759C4-06E1-402C-87E8-115FE78A341E}">
            <xm:f>'Data Output'!$J$213="Green"</xm:f>
            <x14:dxf>
              <fill>
                <patternFill>
                  <bgColor rgb="FF92D050"/>
                </patternFill>
              </fill>
            </x14:dxf>
          </x14:cfRule>
          <x14:cfRule type="expression" priority="116" id="{AA095631-0515-476D-B1D3-BA37FC194902}">
            <xm:f>'Data Output'!$J$213="Red"</xm:f>
            <x14:dxf>
              <fill>
                <patternFill>
                  <fgColor rgb="FFF8696B"/>
                  <bgColor rgb="FFF8696B"/>
                </patternFill>
              </fill>
            </x14:dxf>
          </x14:cfRule>
          <xm:sqref>L20</xm:sqref>
        </x14:conditionalFormatting>
        <x14:conditionalFormatting xmlns:xm="http://schemas.microsoft.com/office/excel/2006/main">
          <x14:cfRule type="expression" priority="109" id="{D5C40713-8E52-49EB-B8F7-B0DBF0343A01}">
            <xm:f>'Data Output'!$J$214="Grey"</xm:f>
            <x14:dxf>
              <font>
                <color theme="0" tint="-0.24994659260841701"/>
              </font>
              <fill>
                <patternFill patternType="solid">
                  <bgColor theme="0"/>
                </patternFill>
              </fill>
            </x14:dxf>
          </x14:cfRule>
          <x14:cfRule type="expression" priority="110" id="{E9536E5D-CD85-4CED-A6C3-D3230F6BA7A3}">
            <xm:f>'Data Output'!$J$214="Orange"</xm:f>
            <x14:dxf>
              <fill>
                <patternFill>
                  <bgColor rgb="FFFFC000"/>
                </patternFill>
              </fill>
            </x14:dxf>
          </x14:cfRule>
          <x14:cfRule type="expression" priority="111" id="{67D41A93-2B79-4AC3-89F4-F055328CD135}">
            <xm:f>'Data Output'!$J$214="Green"</xm:f>
            <x14:dxf>
              <fill>
                <patternFill>
                  <bgColor rgb="FF92D050"/>
                </patternFill>
              </fill>
            </x14:dxf>
          </x14:cfRule>
          <x14:cfRule type="expression" priority="112" id="{7948FDB1-FC5F-4C64-8E4B-3D0D29C762C5}">
            <xm:f>'Data Output'!$J$214="Red"</xm:f>
            <x14:dxf>
              <fill>
                <patternFill>
                  <fgColor rgb="FFF8696B"/>
                  <bgColor rgb="FFF8696B"/>
                </patternFill>
              </fill>
            </x14:dxf>
          </x14:cfRule>
          <xm:sqref>L21</xm:sqref>
        </x14:conditionalFormatting>
        <x14:conditionalFormatting xmlns:xm="http://schemas.microsoft.com/office/excel/2006/main">
          <x14:cfRule type="expression" priority="101" id="{6E051373-9864-4933-A5BA-99C08922A539}">
            <xm:f>'Data Output'!$J$216="Grey"</xm:f>
            <x14:dxf>
              <font>
                <color theme="0" tint="-0.24994659260841701"/>
              </font>
              <fill>
                <patternFill patternType="solid">
                  <bgColor theme="0"/>
                </patternFill>
              </fill>
            </x14:dxf>
          </x14:cfRule>
          <x14:cfRule type="expression" priority="102" id="{5B768CCC-12B3-413D-8ED5-E73F3CA945F4}">
            <xm:f>'Data Output'!$J$216="Orange"</xm:f>
            <x14:dxf>
              <fill>
                <patternFill>
                  <bgColor rgb="FFFFC000"/>
                </patternFill>
              </fill>
            </x14:dxf>
          </x14:cfRule>
          <x14:cfRule type="expression" priority="103" id="{0EF04723-A8C1-424A-B148-7D48803FE895}">
            <xm:f>'Data Output'!$J$216="Green"</xm:f>
            <x14:dxf>
              <fill>
                <patternFill>
                  <bgColor rgb="FF92D050"/>
                </patternFill>
              </fill>
            </x14:dxf>
          </x14:cfRule>
          <x14:cfRule type="expression" priority="104" id="{7D849A91-F798-494B-B1B2-D727F5118993}">
            <xm:f>'Data Output'!$J$216="Red"</xm:f>
            <x14:dxf>
              <fill>
                <patternFill>
                  <fgColor rgb="FFF8696B"/>
                  <bgColor rgb="FFF8696B"/>
                </patternFill>
              </fill>
            </x14:dxf>
          </x14:cfRule>
          <xm:sqref>P19</xm:sqref>
        </x14:conditionalFormatting>
        <x14:conditionalFormatting xmlns:xm="http://schemas.microsoft.com/office/excel/2006/main">
          <x14:cfRule type="expression" priority="97" id="{7D5CF408-7BC5-44A5-88EE-17DE005F8F25}">
            <xm:f>'Data Output'!$J$217="Grey"</xm:f>
            <x14:dxf>
              <font>
                <color theme="0" tint="-0.24994659260841701"/>
              </font>
              <fill>
                <patternFill patternType="solid">
                  <bgColor theme="0"/>
                </patternFill>
              </fill>
            </x14:dxf>
          </x14:cfRule>
          <x14:cfRule type="expression" priority="98" id="{90A914D5-07AA-4A08-B9DD-93B6B8FC7806}">
            <xm:f>'Data Output'!$J$217="Orange"</xm:f>
            <x14:dxf>
              <fill>
                <patternFill>
                  <bgColor rgb="FFFFC000"/>
                </patternFill>
              </fill>
            </x14:dxf>
          </x14:cfRule>
          <x14:cfRule type="expression" priority="99" id="{3D173C89-0BCC-49E1-AD41-44C8B777CDE1}">
            <xm:f>'Data Output'!$J$217="Green"</xm:f>
            <x14:dxf>
              <fill>
                <patternFill>
                  <bgColor rgb="FF92D050"/>
                </patternFill>
              </fill>
            </x14:dxf>
          </x14:cfRule>
          <x14:cfRule type="expression" priority="100" id="{2C3560B8-A993-441C-99CC-6C9E4E81380D}">
            <xm:f>'Data Output'!$J$217="Red"</xm:f>
            <x14:dxf>
              <fill>
                <patternFill>
                  <fgColor rgb="FFF8696B"/>
                  <bgColor rgb="FFF8696B"/>
                </patternFill>
              </fill>
            </x14:dxf>
          </x14:cfRule>
          <xm:sqref>P20</xm:sqref>
        </x14:conditionalFormatting>
        <x14:conditionalFormatting xmlns:xm="http://schemas.microsoft.com/office/excel/2006/main">
          <x14:cfRule type="expression" priority="93" id="{E2DE2083-1C71-4962-B90E-2C9BA8C379EC}">
            <xm:f>'Data Output'!$J$218="Grey"</xm:f>
            <x14:dxf>
              <font>
                <color theme="0" tint="-0.24994659260841701"/>
              </font>
              <fill>
                <patternFill patternType="solid">
                  <bgColor theme="0"/>
                </patternFill>
              </fill>
            </x14:dxf>
          </x14:cfRule>
          <x14:cfRule type="expression" priority="94" id="{FC8CA22B-0B01-49C6-BA48-DFAB7336828A}">
            <xm:f>'Data Output'!$J$218="Orange"</xm:f>
            <x14:dxf>
              <fill>
                <patternFill>
                  <bgColor rgb="FFFFC000"/>
                </patternFill>
              </fill>
            </x14:dxf>
          </x14:cfRule>
          <x14:cfRule type="expression" priority="95" id="{1B9833CE-47EB-438E-B730-A5677928C117}">
            <xm:f>'Data Output'!$J$218="Green"</xm:f>
            <x14:dxf>
              <fill>
                <patternFill>
                  <bgColor rgb="FF92D050"/>
                </patternFill>
              </fill>
            </x14:dxf>
          </x14:cfRule>
          <x14:cfRule type="expression" priority="96" id="{A7BE3D91-7F67-4F1A-B164-BFE0273B0863}">
            <xm:f>'Data Output'!$J$218="Red"</xm:f>
            <x14:dxf>
              <fill>
                <patternFill>
                  <fgColor rgb="FFF8696B"/>
                  <bgColor rgb="FFF8696B"/>
                </patternFill>
              </fill>
            </x14:dxf>
          </x14:cfRule>
          <xm:sqref>P21</xm:sqref>
        </x14:conditionalFormatting>
        <x14:conditionalFormatting xmlns:xm="http://schemas.microsoft.com/office/excel/2006/main">
          <x14:cfRule type="expression" priority="89" id="{47588883-41C2-421F-9882-F36FFF178BD0}">
            <xm:f>'Data Output'!$J$215="Grey"</xm:f>
            <x14:dxf>
              <font>
                <color theme="0" tint="-0.24994659260841701"/>
              </font>
              <fill>
                <patternFill patternType="solid">
                  <bgColor theme="0"/>
                </patternFill>
              </fill>
            </x14:dxf>
          </x14:cfRule>
          <x14:cfRule type="expression" priority="90" id="{0E8DFD41-1F5C-4177-959D-1C486A86DE91}">
            <xm:f>'Data Output'!$J$215="Orange"</xm:f>
            <x14:dxf>
              <fill>
                <patternFill>
                  <bgColor rgb="FFFFC000"/>
                </patternFill>
              </fill>
            </x14:dxf>
          </x14:cfRule>
          <x14:cfRule type="expression" priority="91" id="{268C1D13-87F7-4A4A-A3E8-4272995EC696}">
            <xm:f>'Data Output'!$J$215="Green"</xm:f>
            <x14:dxf>
              <fill>
                <patternFill>
                  <bgColor rgb="FF92D050"/>
                </patternFill>
              </fill>
            </x14:dxf>
          </x14:cfRule>
          <x14:cfRule type="expression" priority="92" id="{72CD624C-551B-4E49-9A95-5F9AC2DC49B9}">
            <xm:f>'Data Output'!$J$215="Red"</xm:f>
            <x14:dxf>
              <fill>
                <patternFill>
                  <fgColor rgb="FFF8696B"/>
                  <bgColor rgb="FFF8696B"/>
                </patternFill>
              </fill>
            </x14:dxf>
          </x14:cfRule>
          <xm:sqref>L22</xm:sqref>
        </x14:conditionalFormatting>
        <x14:conditionalFormatting xmlns:xm="http://schemas.microsoft.com/office/excel/2006/main">
          <x14:cfRule type="expression" priority="85" id="{74B51D73-EA83-40A8-A822-A6291A76EBBF}">
            <xm:f>'Data Output'!$J$279="Grey"</xm:f>
            <x14:dxf>
              <font>
                <color theme="0" tint="-0.24994659260841701"/>
              </font>
              <fill>
                <patternFill patternType="solid">
                  <bgColor theme="0"/>
                </patternFill>
              </fill>
            </x14:dxf>
          </x14:cfRule>
          <x14:cfRule type="expression" priority="86" id="{14DEA7E4-34D8-4ECA-A89A-5C93FF58469A}">
            <xm:f>'Data Output'!$J$279="Orange"</xm:f>
            <x14:dxf>
              <fill>
                <patternFill>
                  <bgColor rgb="FFFFC000"/>
                </patternFill>
              </fill>
            </x14:dxf>
          </x14:cfRule>
          <x14:cfRule type="expression" priority="87" id="{EAC8AE21-677E-4CBD-A468-733BE454E0A6}">
            <xm:f>'Data Output'!$J$279="Green"</xm:f>
            <x14:dxf>
              <fill>
                <patternFill>
                  <bgColor rgb="FF92D050"/>
                </patternFill>
              </fill>
            </x14:dxf>
          </x14:cfRule>
          <x14:cfRule type="expression" priority="88" id="{5B97BA46-B92B-4090-8CB6-B0F0AEBC0FE0}">
            <xm:f>'Data Output'!$J$279="Red"</xm:f>
            <x14:dxf>
              <fill>
                <patternFill>
                  <fgColor rgb="FFF8696B"/>
                  <bgColor rgb="FFF8696B"/>
                </patternFill>
              </fill>
            </x14:dxf>
          </x14:cfRule>
          <xm:sqref>D25</xm:sqref>
        </x14:conditionalFormatting>
        <x14:conditionalFormatting xmlns:xm="http://schemas.microsoft.com/office/excel/2006/main">
          <x14:cfRule type="expression" priority="81" id="{1E18D21C-3A6C-4FDE-8033-03A5054C9485}">
            <xm:f>'Data Output'!$J$280="Grey"</xm:f>
            <x14:dxf>
              <font>
                <color theme="0" tint="-0.24994659260841701"/>
              </font>
              <fill>
                <patternFill patternType="solid">
                  <bgColor theme="0"/>
                </patternFill>
              </fill>
            </x14:dxf>
          </x14:cfRule>
          <x14:cfRule type="expression" priority="82" id="{B138FEE7-75A5-427A-9A0B-4A8018EB9EAF}">
            <xm:f>'Data Output'!$J$280="Orange"</xm:f>
            <x14:dxf>
              <fill>
                <patternFill>
                  <bgColor rgb="FFFFC000"/>
                </patternFill>
              </fill>
            </x14:dxf>
          </x14:cfRule>
          <x14:cfRule type="expression" priority="83" id="{5244C3D6-B922-49F8-95D9-45EDD864FFC5}">
            <xm:f>'Data Output'!$J$280="Green"</xm:f>
            <x14:dxf>
              <fill>
                <patternFill>
                  <bgColor rgb="FF92D050"/>
                </patternFill>
              </fill>
            </x14:dxf>
          </x14:cfRule>
          <x14:cfRule type="expression" priority="84" id="{0C7B719D-CDC7-48C6-9725-B0E185D1D6BE}">
            <xm:f>'Data Output'!$J$280="Red"</xm:f>
            <x14:dxf>
              <fill>
                <patternFill>
                  <fgColor rgb="FFF8696B"/>
                  <bgColor rgb="FFF8696B"/>
                </patternFill>
              </fill>
            </x14:dxf>
          </x14:cfRule>
          <xm:sqref>D26</xm:sqref>
        </x14:conditionalFormatting>
        <x14:conditionalFormatting xmlns:xm="http://schemas.microsoft.com/office/excel/2006/main">
          <x14:cfRule type="expression" priority="77" id="{C8020A5B-1D2A-40A6-B835-5B60FAD2A6E3}">
            <xm:f>'Data Output'!$J$281="Grey"</xm:f>
            <x14:dxf>
              <font>
                <color theme="0" tint="-0.24994659260841701"/>
              </font>
              <fill>
                <patternFill patternType="solid">
                  <bgColor theme="0"/>
                </patternFill>
              </fill>
            </x14:dxf>
          </x14:cfRule>
          <x14:cfRule type="expression" priority="78" id="{FB653036-4348-4A13-A9B9-31B41ACBB456}">
            <xm:f>'Data Output'!$J$281="Orange"</xm:f>
            <x14:dxf>
              <fill>
                <patternFill>
                  <bgColor rgb="FFFFC000"/>
                </patternFill>
              </fill>
            </x14:dxf>
          </x14:cfRule>
          <x14:cfRule type="expression" priority="79" id="{2B8D0C73-E579-4593-A8CB-CF0A238063D9}">
            <xm:f>'Data Output'!$J$281="Green"</xm:f>
            <x14:dxf>
              <fill>
                <patternFill>
                  <bgColor rgb="FF92D050"/>
                </patternFill>
              </fill>
            </x14:dxf>
          </x14:cfRule>
          <x14:cfRule type="expression" priority="80" id="{5BB9FFB5-5148-4810-ADD3-767DD0DF57B1}">
            <xm:f>'Data Output'!$J$281="Red"</xm:f>
            <x14:dxf>
              <fill>
                <patternFill>
                  <fgColor rgb="FFF8696B"/>
                  <bgColor rgb="FFF8696B"/>
                </patternFill>
              </fill>
            </x14:dxf>
          </x14:cfRule>
          <xm:sqref>H25</xm:sqref>
        </x14:conditionalFormatting>
        <x14:conditionalFormatting xmlns:xm="http://schemas.microsoft.com/office/excel/2006/main">
          <x14:cfRule type="expression" priority="73" id="{2FB18011-A17E-41C5-8CBE-CE5C19F427EF}">
            <xm:f>'Data Output'!$J$282="Grey"</xm:f>
            <x14:dxf>
              <font>
                <color theme="0" tint="-0.24994659260841701"/>
              </font>
              <fill>
                <patternFill patternType="solid">
                  <bgColor theme="0"/>
                </patternFill>
              </fill>
            </x14:dxf>
          </x14:cfRule>
          <x14:cfRule type="expression" priority="74" id="{AD8B6A61-05C8-495A-B66B-972DB2130161}">
            <xm:f>'Data Output'!$J$282="Orange"</xm:f>
            <x14:dxf>
              <fill>
                <patternFill>
                  <bgColor rgb="FFFFC000"/>
                </patternFill>
              </fill>
            </x14:dxf>
          </x14:cfRule>
          <x14:cfRule type="expression" priority="75" id="{69699B87-8CAD-4804-ABC2-7AF0B79173A2}">
            <xm:f>'Data Output'!$J$282="Green"</xm:f>
            <x14:dxf>
              <fill>
                <patternFill>
                  <bgColor rgb="FF92D050"/>
                </patternFill>
              </fill>
            </x14:dxf>
          </x14:cfRule>
          <x14:cfRule type="expression" priority="76" id="{3D620469-541D-49AA-AC9B-26FDC9E527B0}">
            <xm:f>'Data Output'!$J$282="Red"</xm:f>
            <x14:dxf>
              <fill>
                <patternFill>
                  <fgColor rgb="FFF8696B"/>
                  <bgColor rgb="FFF8696B"/>
                </patternFill>
              </fill>
            </x14:dxf>
          </x14:cfRule>
          <xm:sqref>H26</xm:sqref>
        </x14:conditionalFormatting>
        <x14:conditionalFormatting xmlns:xm="http://schemas.microsoft.com/office/excel/2006/main">
          <x14:cfRule type="expression" priority="69" id="{ADF727A7-19F7-4AB3-A7B2-999B77D4B7FB}">
            <xm:f>'Data Output'!$J$283="Grey"</xm:f>
            <x14:dxf>
              <font>
                <color theme="0" tint="-0.24994659260841701"/>
              </font>
              <fill>
                <patternFill patternType="solid">
                  <bgColor theme="0"/>
                </patternFill>
              </fill>
            </x14:dxf>
          </x14:cfRule>
          <x14:cfRule type="expression" priority="70" id="{E4725B0F-6161-4387-8D69-CD8190082B1A}">
            <xm:f>'Data Output'!$J$283="Orange"</xm:f>
            <x14:dxf>
              <fill>
                <patternFill>
                  <bgColor rgb="FFFFC000"/>
                </patternFill>
              </fill>
            </x14:dxf>
          </x14:cfRule>
          <x14:cfRule type="expression" priority="71" id="{16578B74-992A-4D36-8345-541ACD715FF1}">
            <xm:f>'Data Output'!$J$283="Green"</xm:f>
            <x14:dxf>
              <fill>
                <patternFill>
                  <bgColor rgb="FF92D050"/>
                </patternFill>
              </fill>
            </x14:dxf>
          </x14:cfRule>
          <x14:cfRule type="expression" priority="72" id="{875B024F-2E63-4AEC-B452-61FF200C2440}">
            <xm:f>'Data Output'!$J$283="Red"</xm:f>
            <x14:dxf>
              <fill>
                <patternFill>
                  <fgColor rgb="FFF8696B"/>
                  <bgColor rgb="FFF8696B"/>
                </patternFill>
              </fill>
            </x14:dxf>
          </x14:cfRule>
          <xm:sqref>H27</xm:sqref>
        </x14:conditionalFormatting>
        <x14:conditionalFormatting xmlns:xm="http://schemas.microsoft.com/office/excel/2006/main">
          <x14:cfRule type="expression" priority="37" id="{389BF162-572C-4DFE-B67C-5B2C5698131B}">
            <xm:f>'Data Output'!$J$288="Grey"</xm:f>
            <x14:dxf>
              <font>
                <color theme="0" tint="-0.24994659260841701"/>
              </font>
              <fill>
                <patternFill patternType="solid">
                  <bgColor theme="0"/>
                </patternFill>
              </fill>
            </x14:dxf>
          </x14:cfRule>
          <x14:cfRule type="expression" priority="38" id="{CF0B1DE6-03F6-45FF-AE84-1CEA5372BDB8}">
            <xm:f>'Data Output'!$J$288="Orange"</xm:f>
            <x14:dxf>
              <fill>
                <patternFill>
                  <bgColor rgb="FFFFC000"/>
                </patternFill>
              </fill>
            </x14:dxf>
          </x14:cfRule>
          <x14:cfRule type="expression" priority="39" id="{C4584DE0-70B6-4A8C-9E25-DAB55D96EFF2}">
            <xm:f>'Data Output'!$J$288="Green"</xm:f>
            <x14:dxf>
              <fill>
                <patternFill>
                  <bgColor rgb="FF92D050"/>
                </patternFill>
              </fill>
            </x14:dxf>
          </x14:cfRule>
          <x14:cfRule type="expression" priority="40" id="{D7B77DB2-827D-41B9-9DC1-C9E92D14D2ED}">
            <xm:f>'Data Output'!$J$288="Red"</xm:f>
            <x14:dxf>
              <fill>
                <patternFill>
                  <fgColor rgb="FFF8696B"/>
                  <bgColor rgb="FFF8696B"/>
                </patternFill>
              </fill>
            </x14:dxf>
          </x14:cfRule>
          <xm:sqref>P25</xm:sqref>
        </x14:conditionalFormatting>
        <x14:conditionalFormatting xmlns:xm="http://schemas.microsoft.com/office/excel/2006/main">
          <x14:cfRule type="expression" priority="33" id="{A2935E18-A79F-4027-976F-DAE64EDFFE68}">
            <xm:f>'Data Output'!$J$284="Grey"</xm:f>
            <x14:dxf>
              <font>
                <color theme="0" tint="-0.24994659260841701"/>
              </font>
              <fill>
                <patternFill patternType="solid">
                  <bgColor theme="0"/>
                </patternFill>
              </fill>
            </x14:dxf>
          </x14:cfRule>
          <x14:cfRule type="expression" priority="34" id="{4740147F-5C52-48FD-A5BE-5B5D59DE3DBA}">
            <xm:f>'Data Output'!$J$284="Orange"</xm:f>
            <x14:dxf>
              <fill>
                <patternFill>
                  <bgColor rgb="FFFFC000"/>
                </patternFill>
              </fill>
            </x14:dxf>
          </x14:cfRule>
          <x14:cfRule type="expression" priority="35" id="{070C5C4E-409A-4C98-80E6-DB5B236EBBDD}">
            <xm:f>'Data Output'!$J$284="Green"</xm:f>
            <x14:dxf>
              <fill>
                <patternFill>
                  <bgColor rgb="FF92D050"/>
                </patternFill>
              </fill>
            </x14:dxf>
          </x14:cfRule>
          <x14:cfRule type="expression" priority="36" id="{1B5463CE-E201-481A-984E-163C9DC7BF2B}">
            <xm:f>'Data Output'!$J$284="Red"</xm:f>
            <x14:dxf>
              <fill>
                <patternFill>
                  <fgColor rgb="FFF8696B"/>
                  <bgColor rgb="FFF8696B"/>
                </patternFill>
              </fill>
            </x14:dxf>
          </x14:cfRule>
          <xm:sqref>L25</xm:sqref>
        </x14:conditionalFormatting>
        <x14:conditionalFormatting xmlns:xm="http://schemas.microsoft.com/office/excel/2006/main">
          <x14:cfRule type="expression" priority="29" id="{D60A6A06-45B3-498B-B163-37ECAAA9D6EC}">
            <xm:f>'Data Output'!$J$285="Grey"</xm:f>
            <x14:dxf>
              <font>
                <color theme="0" tint="-0.24994659260841701"/>
              </font>
              <fill>
                <patternFill patternType="solid">
                  <bgColor theme="0"/>
                </patternFill>
              </fill>
            </x14:dxf>
          </x14:cfRule>
          <x14:cfRule type="expression" priority="30" id="{BC23D5F5-A263-43FE-918A-F5CD0221288B}">
            <xm:f>'Data Output'!$J$285="Orange"</xm:f>
            <x14:dxf>
              <fill>
                <patternFill>
                  <bgColor rgb="FFFFC000"/>
                </patternFill>
              </fill>
            </x14:dxf>
          </x14:cfRule>
          <x14:cfRule type="expression" priority="31" id="{7B422FF5-F158-4B40-93F7-DD1BDB7BCF71}">
            <xm:f>'Data Output'!$J$285="Green"</xm:f>
            <x14:dxf>
              <fill>
                <patternFill>
                  <bgColor rgb="FF92D050"/>
                </patternFill>
              </fill>
            </x14:dxf>
          </x14:cfRule>
          <x14:cfRule type="expression" priority="32" id="{588CA661-2FF0-4983-AD46-EA69E14F866D}">
            <xm:f>'Data Output'!$J$285="Red"</xm:f>
            <x14:dxf>
              <fill>
                <patternFill>
                  <fgColor rgb="FFF8696B"/>
                  <bgColor rgb="FFF8696B"/>
                </patternFill>
              </fill>
            </x14:dxf>
          </x14:cfRule>
          <xm:sqref>L26</xm:sqref>
        </x14:conditionalFormatting>
        <x14:conditionalFormatting xmlns:xm="http://schemas.microsoft.com/office/excel/2006/main">
          <x14:cfRule type="expression" priority="25" id="{AAB15320-2819-4376-8C99-9A95DE925F84}">
            <xm:f>'Data Output'!$J$286="Grey"</xm:f>
            <x14:dxf>
              <font>
                <color theme="0" tint="-0.24994659260841701"/>
              </font>
              <fill>
                <patternFill patternType="solid">
                  <bgColor theme="0"/>
                </patternFill>
              </fill>
            </x14:dxf>
          </x14:cfRule>
          <x14:cfRule type="expression" priority="26" id="{C1E93555-E30B-4753-9FBA-4E2594845144}">
            <xm:f>'Data Output'!$J$286="Orange"</xm:f>
            <x14:dxf>
              <fill>
                <patternFill>
                  <bgColor rgb="FFFFC000"/>
                </patternFill>
              </fill>
            </x14:dxf>
          </x14:cfRule>
          <x14:cfRule type="expression" priority="27" id="{32E5F2AC-8BD2-4D87-BA4C-2CE373FB892E}">
            <xm:f>'Data Output'!$J$286="Green"</xm:f>
            <x14:dxf>
              <fill>
                <patternFill>
                  <bgColor rgb="FF92D050"/>
                </patternFill>
              </fill>
            </x14:dxf>
          </x14:cfRule>
          <x14:cfRule type="expression" priority="28" id="{CE91BBB7-BE84-47FD-A5FE-A4F0E334A6CB}">
            <xm:f>'Data Output'!$J$286="Red"</xm:f>
            <x14:dxf>
              <fill>
                <patternFill>
                  <fgColor rgb="FFF8696B"/>
                  <bgColor rgb="FFF8696B"/>
                </patternFill>
              </fill>
            </x14:dxf>
          </x14:cfRule>
          <xm:sqref>L27</xm:sqref>
        </x14:conditionalFormatting>
        <x14:conditionalFormatting xmlns:xm="http://schemas.microsoft.com/office/excel/2006/main">
          <x14:cfRule type="expression" priority="21" id="{6C637E47-7723-4C8E-8B12-7FC99D83B622}">
            <xm:f>'Data Output'!$J$287="Grey"</xm:f>
            <x14:dxf>
              <font>
                <color theme="0" tint="-0.24994659260841701"/>
              </font>
              <fill>
                <patternFill patternType="solid">
                  <bgColor theme="0"/>
                </patternFill>
              </fill>
            </x14:dxf>
          </x14:cfRule>
          <x14:cfRule type="expression" priority="22" id="{67E8B9D7-8C03-4614-BB3E-9748993A43E6}">
            <xm:f>'Data Output'!$J$287="Orange"</xm:f>
            <x14:dxf>
              <fill>
                <patternFill>
                  <bgColor rgb="FFFFC000"/>
                </patternFill>
              </fill>
            </x14:dxf>
          </x14:cfRule>
          <x14:cfRule type="expression" priority="23" id="{89A7C9C5-0D48-4F12-8031-ECC078DDBD0A}">
            <xm:f>'Data Output'!$J$287="Green"</xm:f>
            <x14:dxf>
              <fill>
                <patternFill>
                  <bgColor rgb="FF92D050"/>
                </patternFill>
              </fill>
            </x14:dxf>
          </x14:cfRule>
          <x14:cfRule type="expression" priority="24" id="{FB160EE1-9C6B-4636-9B47-145B95E199C2}">
            <xm:f>'Data Output'!$J$287="Red"</xm:f>
            <x14:dxf>
              <fill>
                <patternFill>
                  <fgColor rgb="FFF8696B"/>
                  <bgColor rgb="FFF8696B"/>
                </patternFill>
              </fill>
            </x14:dxf>
          </x14:cfRule>
          <xm:sqref>L28</xm:sqref>
        </x14:conditionalFormatting>
        <x14:conditionalFormatting xmlns:xm="http://schemas.microsoft.com/office/excel/2006/main">
          <x14:cfRule type="expression" priority="17" id="{AA5FF5D2-3452-47A7-B9BA-C1C0A60D89A6}">
            <xm:f>'Data Output'!$J$289="Grey"</xm:f>
            <x14:dxf>
              <font>
                <color theme="0" tint="-0.24994659260841701"/>
              </font>
              <fill>
                <patternFill patternType="solid">
                  <bgColor theme="0"/>
                </patternFill>
              </fill>
            </x14:dxf>
          </x14:cfRule>
          <x14:cfRule type="expression" priority="18" id="{BD84D83C-55FC-4F21-9015-CDE9BBFD2023}">
            <xm:f>'Data Output'!$J$289="Orange"</xm:f>
            <x14:dxf>
              <fill>
                <patternFill>
                  <bgColor rgb="FFFFC000"/>
                </patternFill>
              </fill>
            </x14:dxf>
          </x14:cfRule>
          <x14:cfRule type="expression" priority="19" id="{8B9137EA-2F99-41FB-B28F-5A8B59E1086B}">
            <xm:f>'Data Output'!$J$289="Green"</xm:f>
            <x14:dxf>
              <fill>
                <patternFill>
                  <bgColor rgb="FF92D050"/>
                </patternFill>
              </fill>
            </x14:dxf>
          </x14:cfRule>
          <x14:cfRule type="expression" priority="20" id="{18CF6D7D-8BB2-4E2F-8609-C4C537093AD5}">
            <xm:f>'Data Output'!$J$289="Red"</xm:f>
            <x14:dxf>
              <fill>
                <patternFill>
                  <fgColor rgb="FFF8696B"/>
                  <bgColor rgb="FFF8696B"/>
                </patternFill>
              </fill>
            </x14:dxf>
          </x14:cfRule>
          <xm:sqref>P26</xm:sqref>
        </x14:conditionalFormatting>
        <x14:conditionalFormatting xmlns:xm="http://schemas.microsoft.com/office/excel/2006/main">
          <x14:cfRule type="expression" priority="5" id="{D9BE1CEB-909C-4A54-99C1-3DEAF6BB4658}">
            <xm:f>'Data Output'!$J$290="Grey"</xm:f>
            <x14:dxf>
              <font>
                <color theme="0" tint="-0.24994659260841701"/>
              </font>
              <fill>
                <patternFill patternType="solid">
                  <bgColor theme="0"/>
                </patternFill>
              </fill>
            </x14:dxf>
          </x14:cfRule>
          <x14:cfRule type="expression" priority="6" id="{0C40DC86-932D-444D-9351-C9365D645DFF}">
            <xm:f>'Data Output'!$J$290="Orange"</xm:f>
            <x14:dxf>
              <fill>
                <patternFill>
                  <bgColor rgb="FFFFC000"/>
                </patternFill>
              </fill>
            </x14:dxf>
          </x14:cfRule>
          <x14:cfRule type="expression" priority="7" id="{49A78978-0363-4F34-8DE9-B753DC638DAB}">
            <xm:f>'Data Output'!$J$290="Green"</xm:f>
            <x14:dxf>
              <fill>
                <patternFill>
                  <bgColor rgb="FF92D050"/>
                </patternFill>
              </fill>
            </x14:dxf>
          </x14:cfRule>
          <x14:cfRule type="expression" priority="8" id="{51337DCE-2F82-4A83-872B-ED2407BFBD15}">
            <xm:f>'Data Output'!$J$290="Red"</xm:f>
            <x14:dxf>
              <fill>
                <patternFill>
                  <fgColor rgb="FFF8696B"/>
                  <bgColor rgb="FFF8696B"/>
                </patternFill>
              </fill>
            </x14:dxf>
          </x14:cfRule>
          <xm:sqref>P27</xm:sqref>
        </x14:conditionalFormatting>
        <x14:conditionalFormatting xmlns:xm="http://schemas.microsoft.com/office/excel/2006/main">
          <x14:cfRule type="expression" priority="1" id="{5A31BD2A-CE9E-4B6F-91C6-4EDB711AE8FE}">
            <xm:f>'Data Output'!$J$291="Grey"</xm:f>
            <x14:dxf>
              <font>
                <color theme="0" tint="-0.24994659260841701"/>
              </font>
              <fill>
                <patternFill patternType="solid">
                  <bgColor theme="0"/>
                </patternFill>
              </fill>
            </x14:dxf>
          </x14:cfRule>
          <x14:cfRule type="expression" priority="2" id="{A902ED47-993C-47AE-BCDB-73AD62FBFA7E}">
            <xm:f>'Data Output'!$J$291="Orange"</xm:f>
            <x14:dxf>
              <fill>
                <patternFill>
                  <bgColor rgb="FFFFC000"/>
                </patternFill>
              </fill>
            </x14:dxf>
          </x14:cfRule>
          <x14:cfRule type="expression" priority="3" id="{BDF81F99-5668-476E-9A13-FA0C8C4256A5}">
            <xm:f>'Data Output'!$J$291="Green"</xm:f>
            <x14:dxf>
              <fill>
                <patternFill>
                  <bgColor rgb="FF92D050"/>
                </patternFill>
              </fill>
            </x14:dxf>
          </x14:cfRule>
          <x14:cfRule type="expression" priority="4" id="{ECC0F876-6C90-40B9-876B-C7B03407E90E}">
            <xm:f>'Data Output'!$J$291="Red"</xm:f>
            <x14:dxf>
              <fill>
                <patternFill>
                  <fgColor rgb="FFF8696B"/>
                  <bgColor rgb="FFF8696B"/>
                </patternFill>
              </fill>
            </x14:dxf>
          </x14:cfRule>
          <xm:sqref>P28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N75"/>
  <sheetViews>
    <sheetView showGridLines="0" topLeftCell="A4" zoomScale="85" zoomScaleNormal="85" workbookViewId="0">
      <selection activeCell="D26" sqref="D26"/>
    </sheetView>
  </sheetViews>
  <sheetFormatPr defaultRowHeight="16.5" x14ac:dyDescent="0.5"/>
  <cols>
    <col min="1" max="1" width="10.453125" bestFit="1" customWidth="1"/>
    <col min="2" max="2" width="2.08984375" customWidth="1"/>
    <col min="3" max="3" width="43.6328125" customWidth="1"/>
    <col min="4" max="4" width="13.08984375" customWidth="1"/>
    <col min="5" max="5" width="15.36328125" customWidth="1"/>
    <col min="6" max="7" width="27.6328125" customWidth="1"/>
    <col min="8" max="8" width="14.453125" customWidth="1"/>
    <col min="9" max="9" width="2.6328125" customWidth="1"/>
    <col min="10" max="10" width="9.08984375" customWidth="1"/>
    <col min="16" max="16" width="11.90625" customWidth="1"/>
    <col min="32" max="32" width="13.81640625" bestFit="1" customWidth="1"/>
    <col min="37" max="37" width="11.36328125" bestFit="1" customWidth="1"/>
    <col min="41" max="41" width="14.08984375" bestFit="1" customWidth="1"/>
    <col min="45" max="45" width="13.81640625" bestFit="1" customWidth="1"/>
    <col min="50" max="50" width="9.81640625" bestFit="1" customWidth="1"/>
    <col min="54" max="54" width="11.81640625" bestFit="1" customWidth="1"/>
  </cols>
  <sheetData>
    <row r="1" spans="1:66" ht="33.75" customHeight="1" x14ac:dyDescent="0.9">
      <c r="B1" s="48"/>
      <c r="C1" s="328" t="s">
        <v>87</v>
      </c>
      <c r="D1" s="329"/>
      <c r="E1" s="329"/>
      <c r="F1" s="329"/>
      <c r="G1" s="329"/>
      <c r="H1" s="329"/>
      <c r="I1" s="48"/>
      <c r="J1" s="49"/>
      <c r="K1" s="50"/>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row>
    <row r="2" spans="1:66" ht="32.5" thickBot="1" x14ac:dyDescent="0.95">
      <c r="B2" s="48"/>
      <c r="C2" s="91" t="s">
        <v>88</v>
      </c>
      <c r="D2" s="92"/>
      <c r="E2" s="132"/>
      <c r="F2" s="132"/>
      <c r="G2" s="132"/>
      <c r="H2" s="132"/>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row>
    <row r="3" spans="1:66" ht="17" thickBot="1" x14ac:dyDescent="0.55000000000000004">
      <c r="B3" s="48"/>
      <c r="C3" s="323" t="s">
        <v>89</v>
      </c>
      <c r="D3" s="324"/>
      <c r="E3" s="330"/>
      <c r="F3" s="331"/>
      <c r="G3" s="134"/>
      <c r="H3" s="134"/>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row>
    <row r="4" spans="1:66" ht="24" x14ac:dyDescent="0.7">
      <c r="B4" s="48"/>
      <c r="C4" s="323" t="s">
        <v>90</v>
      </c>
      <c r="D4" s="325"/>
      <c r="E4" s="235">
        <v>1</v>
      </c>
      <c r="F4" s="225"/>
      <c r="G4" s="133"/>
      <c r="H4" s="133"/>
      <c r="I4" s="48"/>
      <c r="J4" s="51" t="e">
        <f>TEXT(J$5,"mmmm")</f>
        <v>#VALUE!</v>
      </c>
      <c r="K4" s="51" t="e">
        <f>IF(TEXT(K5,"mmmm")=J75,"",TEXT(K5,"mmmm"))</f>
        <v>#VALUE!</v>
      </c>
      <c r="L4" s="51" t="str">
        <f t="shared" ref="L4:R4" si="0">IF(TEXT(L5,"mmmm")=K75,"",TEXT(L5,"mmmm"))</f>
        <v/>
      </c>
      <c r="M4" s="51" t="str">
        <f t="shared" si="0"/>
        <v/>
      </c>
      <c r="N4" s="51" t="str">
        <f t="shared" si="0"/>
        <v/>
      </c>
      <c r="O4" s="51" t="str">
        <f t="shared" si="0"/>
        <v/>
      </c>
      <c r="P4" s="51" t="str">
        <f>IF(TEXT(P5,"mmmm")=O75,"",TEXT(P5,"mmmm"))</f>
        <v>February</v>
      </c>
      <c r="Q4" s="51" t="str">
        <f t="shared" si="0"/>
        <v/>
      </c>
      <c r="R4" s="51" t="str">
        <f t="shared" si="0"/>
        <v/>
      </c>
      <c r="S4" s="51" t="str">
        <f t="shared" ref="S4" si="1">IF(TEXT(S5,"mmmm")=R75,"",TEXT(S5,"mmmm"))</f>
        <v/>
      </c>
      <c r="T4" s="51" t="str">
        <f t="shared" ref="T4" si="2">IF(TEXT(T5,"mmmm")=S75,"",TEXT(T5,"mmmm"))</f>
        <v>March</v>
      </c>
      <c r="U4" s="51" t="str">
        <f t="shared" ref="U4" si="3">IF(TEXT(U5,"mmmm")=T75,"",TEXT(U5,"mmmm"))</f>
        <v/>
      </c>
      <c r="V4" s="51" t="str">
        <f t="shared" ref="V4" si="4">IF(TEXT(V5,"mmmm")=U75,"",TEXT(V5,"mmmm"))</f>
        <v/>
      </c>
      <c r="W4" s="51" t="str">
        <f>IF(TEXT(W5,"mmmm")=V75,"",TEXT(W5,"mmmm"))</f>
        <v/>
      </c>
      <c r="X4" s="51" t="str">
        <f t="shared" ref="X4:Y4" si="5">IF(TEXT(X5,"mmmm")=W75,"",TEXT(X5,"mmmm"))</f>
        <v>April</v>
      </c>
      <c r="Y4" s="51" t="str">
        <f t="shared" si="5"/>
        <v/>
      </c>
      <c r="Z4" s="51" t="str">
        <f t="shared" ref="Z4" si="6">IF(TEXT(Z5,"mmmm")=Y75,"",TEXT(Z5,"mmmm"))</f>
        <v/>
      </c>
      <c r="AA4" s="51" t="str">
        <f t="shared" ref="AA4" si="7">IF(TEXT(AA5,"mmmm")=Z75,"",TEXT(AA5,"mmmm"))</f>
        <v/>
      </c>
      <c r="AB4" s="51" t="str">
        <f t="shared" ref="AB4" si="8">IF(TEXT(AB5,"mmmm")=AA75,"",TEXT(AB5,"mmmm"))</f>
        <v/>
      </c>
      <c r="AC4" s="51" t="str">
        <f t="shared" ref="AC4" si="9">IF(TEXT(AC5,"mmmm")=AB75,"",TEXT(AC5,"mmmm"))</f>
        <v>May</v>
      </c>
      <c r="AD4" s="51" t="str">
        <f t="shared" ref="AD4" si="10">IF(TEXT(AD5,"mmmm")=AC75,"",TEXT(AD5,"mmmm"))</f>
        <v/>
      </c>
      <c r="AE4" s="51" t="str">
        <f t="shared" ref="AE4:AF4" si="11">IF(TEXT(AE5,"mmmm")=AD75,"",TEXT(AE5,"mmmm"))</f>
        <v/>
      </c>
      <c r="AF4" s="51" t="str">
        <f t="shared" si="11"/>
        <v/>
      </c>
      <c r="AG4" s="51" t="str">
        <f t="shared" ref="AG4" si="12">IF(TEXT(AG5,"mmmm")=AF75,"",TEXT(AG5,"mmmm"))</f>
        <v>June</v>
      </c>
      <c r="AH4" s="51" t="str">
        <f t="shared" ref="AH4" si="13">IF(TEXT(AH5,"mmmm")=AG75,"",TEXT(AH5,"mmmm"))</f>
        <v/>
      </c>
      <c r="AI4" s="51" t="str">
        <f t="shared" ref="AI4" si="14">IF(TEXT(AI5,"mmmm")=AH75,"",TEXT(AI5,"mmmm"))</f>
        <v/>
      </c>
      <c r="AJ4" s="51" t="str">
        <f t="shared" ref="AJ4" si="15">IF(TEXT(AJ5,"mmmm")=AI75,"",TEXT(AJ5,"mmmm"))</f>
        <v/>
      </c>
      <c r="AK4" s="51" t="str">
        <f t="shared" ref="AK4" si="16">IF(TEXT(AK5,"mmmm")=AJ75,"",TEXT(AK5,"mmmm"))</f>
        <v>July</v>
      </c>
      <c r="AL4" s="51" t="str">
        <f t="shared" ref="AL4:AM4" si="17">IF(TEXT(AL5,"mmmm")=AK75,"",TEXT(AL5,"mmmm"))</f>
        <v/>
      </c>
      <c r="AM4" s="51" t="str">
        <f t="shared" si="17"/>
        <v/>
      </c>
      <c r="AN4" s="51" t="str">
        <f t="shared" ref="AN4" si="18">IF(TEXT(AN5,"mmmm")=AM75,"",TEXT(AN5,"mmmm"))</f>
        <v/>
      </c>
      <c r="AO4" s="51" t="str">
        <f t="shared" ref="AO4" si="19">IF(TEXT(AO5,"mmmm")=AN75,"",TEXT(AO5,"mmmm"))</f>
        <v/>
      </c>
      <c r="AP4" s="51" t="str">
        <f t="shared" ref="AP4" si="20">IF(TEXT(AP5,"mmmm")=AO75,"",TEXT(AP5,"mmmm"))</f>
        <v>August</v>
      </c>
      <c r="AQ4" s="51" t="str">
        <f t="shared" ref="AQ4" si="21">IF(TEXT(AQ5,"mmmm")=AP75,"",TEXT(AQ5,"mmmm"))</f>
        <v/>
      </c>
      <c r="AR4" s="51" t="str">
        <f t="shared" ref="AR4" si="22">IF(TEXT(AR5,"mmmm")=AQ75,"",TEXT(AR5,"mmmm"))</f>
        <v/>
      </c>
      <c r="AS4" s="51" t="str">
        <f t="shared" ref="AS4:AT4" si="23">IF(TEXT(AS5,"mmmm")=AR75,"",TEXT(AS5,"mmmm"))</f>
        <v/>
      </c>
      <c r="AT4" s="51" t="str">
        <f t="shared" si="23"/>
        <v>September</v>
      </c>
      <c r="AU4" s="51" t="str">
        <f t="shared" ref="AU4" si="24">IF(TEXT(AU5,"mmmm")=AT75,"",TEXT(AU5,"mmmm"))</f>
        <v/>
      </c>
      <c r="AV4" s="51" t="str">
        <f t="shared" ref="AV4" si="25">IF(TEXT(AV5,"mmmm")=AU75,"",TEXT(AV5,"mmmm"))</f>
        <v/>
      </c>
      <c r="AW4" s="51" t="str">
        <f t="shared" ref="AW4" si="26">IF(TEXT(AW5,"mmmm")=AV75,"",TEXT(AW5,"mmmm"))</f>
        <v/>
      </c>
      <c r="AX4" s="51" t="str">
        <f t="shared" ref="AX4" si="27">IF(TEXT(AX5,"mmmm")=AW75,"",TEXT(AX5,"mmmm"))</f>
        <v>October</v>
      </c>
      <c r="AY4" s="51" t="str">
        <f t="shared" ref="AY4" si="28">IF(TEXT(AY5,"mmmm")=AX75,"",TEXT(AY5,"mmmm"))</f>
        <v/>
      </c>
      <c r="AZ4" s="51" t="str">
        <f t="shared" ref="AZ4:BA4" si="29">IF(TEXT(AZ5,"mmmm")=AY75,"",TEXT(AZ5,"mmmm"))</f>
        <v/>
      </c>
      <c r="BA4" s="51" t="str">
        <f t="shared" si="29"/>
        <v/>
      </c>
      <c r="BB4" s="51" t="str">
        <f t="shared" ref="BB4" si="30">IF(TEXT(BB5,"mmmm")=BA75,"",TEXT(BB5,"mmmm"))</f>
        <v/>
      </c>
      <c r="BC4" s="51" t="str">
        <f t="shared" ref="BC4" si="31">IF(TEXT(BC5,"mmmm")=BB75,"",TEXT(BC5,"mmmm"))</f>
        <v>November</v>
      </c>
      <c r="BD4" s="51" t="str">
        <f t="shared" ref="BD4" si="32">IF(TEXT(BD5,"mmmm")=BC75,"",TEXT(BD5,"mmmm"))</f>
        <v/>
      </c>
      <c r="BE4" s="51" t="str">
        <f t="shared" ref="BE4" si="33">IF(TEXT(BE5,"mmmm")=BD75,"",TEXT(BE5,"mmmm"))</f>
        <v/>
      </c>
      <c r="BF4" s="51" t="str">
        <f t="shared" ref="BF4" si="34">IF(TEXT(BF5,"mmmm")=BE75,"",TEXT(BF5,"mmmm"))</f>
        <v/>
      </c>
      <c r="BG4" s="51" t="str">
        <f t="shared" ref="BG4:BH4" si="35">IF(TEXT(BG5,"mmmm")=BF75,"",TEXT(BG5,"mmmm"))</f>
        <v>December</v>
      </c>
      <c r="BH4" s="51" t="str">
        <f t="shared" si="35"/>
        <v/>
      </c>
      <c r="BI4" s="51" t="str">
        <f t="shared" ref="BI4" si="36">IF(TEXT(BI5,"mmmm")=BH75,"",TEXT(BI5,"mmmm"))</f>
        <v/>
      </c>
      <c r="BJ4" s="51" t="str">
        <f t="shared" ref="BJ4" si="37">IF(TEXT(BJ5,"mmmm")=BI75,"",TEXT(BJ5,"mmmm"))</f>
        <v/>
      </c>
      <c r="BK4" s="51" t="str">
        <f t="shared" ref="BK4" si="38">IF(TEXT(BK5,"mmmm")=BJ75,"",TEXT(BK5,"mmmm"))</f>
        <v/>
      </c>
      <c r="BL4" s="51" t="str">
        <f t="shared" ref="BL4" si="39">IF(TEXT(BL5,"mmmm")=BK75,"",TEXT(BL5,"mmmm"))</f>
        <v>January</v>
      </c>
      <c r="BM4" s="51" t="str">
        <f t="shared" ref="BM4" si="40">IF(TEXT(BM5,"mmmm")=BL75,"",TEXT(BM5,"mmmm"))</f>
        <v/>
      </c>
      <c r="BN4" s="48"/>
    </row>
    <row r="5" spans="1:66" x14ac:dyDescent="0.5">
      <c r="B5" s="48"/>
      <c r="C5" s="326"/>
      <c r="D5" s="326"/>
      <c r="E5" s="326"/>
      <c r="F5" s="326"/>
      <c r="G5" s="326"/>
      <c r="H5" s="326"/>
      <c r="I5" s="327"/>
      <c r="J5" s="52">
        <f>E3-WEEKDAY(E3,1)+2+7*(E4-1)</f>
        <v>-5</v>
      </c>
      <c r="K5" s="53">
        <f>J5+7</f>
        <v>2</v>
      </c>
      <c r="L5" s="53">
        <f>K5+7</f>
        <v>9</v>
      </c>
      <c r="M5" s="53">
        <f t="shared" ref="M5:BM5" si="41">L5+7</f>
        <v>16</v>
      </c>
      <c r="N5" s="53">
        <f t="shared" si="41"/>
        <v>23</v>
      </c>
      <c r="O5" s="53">
        <f t="shared" si="41"/>
        <v>30</v>
      </c>
      <c r="P5" s="53">
        <f t="shared" si="41"/>
        <v>37</v>
      </c>
      <c r="Q5" s="53">
        <f t="shared" si="41"/>
        <v>44</v>
      </c>
      <c r="R5" s="53">
        <f t="shared" si="41"/>
        <v>51</v>
      </c>
      <c r="S5" s="53">
        <f t="shared" si="41"/>
        <v>58</v>
      </c>
      <c r="T5" s="53">
        <f t="shared" si="41"/>
        <v>65</v>
      </c>
      <c r="U5" s="53">
        <f t="shared" si="41"/>
        <v>72</v>
      </c>
      <c r="V5" s="53">
        <f t="shared" si="41"/>
        <v>79</v>
      </c>
      <c r="W5" s="53">
        <f t="shared" si="41"/>
        <v>86</v>
      </c>
      <c r="X5" s="53">
        <f t="shared" si="41"/>
        <v>93</v>
      </c>
      <c r="Y5" s="53">
        <f t="shared" si="41"/>
        <v>100</v>
      </c>
      <c r="Z5" s="53">
        <f t="shared" si="41"/>
        <v>107</v>
      </c>
      <c r="AA5" s="53">
        <f t="shared" si="41"/>
        <v>114</v>
      </c>
      <c r="AB5" s="53">
        <f t="shared" si="41"/>
        <v>121</v>
      </c>
      <c r="AC5" s="53">
        <f t="shared" si="41"/>
        <v>128</v>
      </c>
      <c r="AD5" s="53">
        <f t="shared" si="41"/>
        <v>135</v>
      </c>
      <c r="AE5" s="53">
        <f t="shared" si="41"/>
        <v>142</v>
      </c>
      <c r="AF5" s="53">
        <f t="shared" si="41"/>
        <v>149</v>
      </c>
      <c r="AG5" s="53">
        <f t="shared" si="41"/>
        <v>156</v>
      </c>
      <c r="AH5" s="53">
        <f t="shared" si="41"/>
        <v>163</v>
      </c>
      <c r="AI5" s="53">
        <f t="shared" si="41"/>
        <v>170</v>
      </c>
      <c r="AJ5" s="53">
        <f t="shared" si="41"/>
        <v>177</v>
      </c>
      <c r="AK5" s="53">
        <f t="shared" si="41"/>
        <v>184</v>
      </c>
      <c r="AL5" s="53">
        <f t="shared" si="41"/>
        <v>191</v>
      </c>
      <c r="AM5" s="53">
        <f t="shared" si="41"/>
        <v>198</v>
      </c>
      <c r="AN5" s="53">
        <f t="shared" si="41"/>
        <v>205</v>
      </c>
      <c r="AO5" s="53">
        <f t="shared" si="41"/>
        <v>212</v>
      </c>
      <c r="AP5" s="53">
        <f t="shared" si="41"/>
        <v>219</v>
      </c>
      <c r="AQ5" s="53">
        <f t="shared" si="41"/>
        <v>226</v>
      </c>
      <c r="AR5" s="53">
        <f t="shared" si="41"/>
        <v>233</v>
      </c>
      <c r="AS5" s="53">
        <f t="shared" si="41"/>
        <v>240</v>
      </c>
      <c r="AT5" s="53">
        <f t="shared" si="41"/>
        <v>247</v>
      </c>
      <c r="AU5" s="53">
        <f t="shared" si="41"/>
        <v>254</v>
      </c>
      <c r="AV5" s="53">
        <f t="shared" si="41"/>
        <v>261</v>
      </c>
      <c r="AW5" s="53">
        <f t="shared" si="41"/>
        <v>268</v>
      </c>
      <c r="AX5" s="53">
        <f t="shared" si="41"/>
        <v>275</v>
      </c>
      <c r="AY5" s="53">
        <f t="shared" si="41"/>
        <v>282</v>
      </c>
      <c r="AZ5" s="53">
        <f t="shared" si="41"/>
        <v>289</v>
      </c>
      <c r="BA5" s="53">
        <f t="shared" si="41"/>
        <v>296</v>
      </c>
      <c r="BB5" s="53">
        <f t="shared" si="41"/>
        <v>303</v>
      </c>
      <c r="BC5" s="53">
        <f t="shared" si="41"/>
        <v>310</v>
      </c>
      <c r="BD5" s="53">
        <f t="shared" si="41"/>
        <v>317</v>
      </c>
      <c r="BE5" s="53">
        <f t="shared" si="41"/>
        <v>324</v>
      </c>
      <c r="BF5" s="53">
        <f t="shared" si="41"/>
        <v>331</v>
      </c>
      <c r="BG5" s="53">
        <f t="shared" si="41"/>
        <v>338</v>
      </c>
      <c r="BH5" s="53">
        <f t="shared" si="41"/>
        <v>345</v>
      </c>
      <c r="BI5" s="53">
        <f t="shared" si="41"/>
        <v>352</v>
      </c>
      <c r="BJ5" s="53">
        <f t="shared" si="41"/>
        <v>359</v>
      </c>
      <c r="BK5" s="53">
        <f t="shared" si="41"/>
        <v>366</v>
      </c>
      <c r="BL5" s="53">
        <f t="shared" si="41"/>
        <v>373</v>
      </c>
      <c r="BM5" s="53">
        <f t="shared" si="41"/>
        <v>380</v>
      </c>
      <c r="BN5" s="48"/>
    </row>
    <row r="6" spans="1:66" x14ac:dyDescent="0.5">
      <c r="B6" s="48"/>
      <c r="C6" s="48"/>
      <c r="D6" s="48"/>
      <c r="E6" s="48"/>
      <c r="F6" s="48"/>
      <c r="G6" s="48"/>
      <c r="H6" s="48"/>
      <c r="I6" s="48"/>
      <c r="J6" s="54" t="str">
        <f>"Week "&amp;(J5-($E$3-WEEKDAY($E$3,1)+2))/7+1</f>
        <v>Week 1</v>
      </c>
      <c r="K6" s="54" t="str">
        <f t="shared" ref="K6:O6" si="42">"Week "&amp;(K5-($E$3-WEEKDAY($E$3,1)+2))/7+1</f>
        <v>Week 2</v>
      </c>
      <c r="L6" s="54" t="str">
        <f t="shared" si="42"/>
        <v>Week 3</v>
      </c>
      <c r="M6" s="54" t="str">
        <f t="shared" si="42"/>
        <v>Week 4</v>
      </c>
      <c r="N6" s="54" t="str">
        <f t="shared" si="42"/>
        <v>Week 5</v>
      </c>
      <c r="O6" s="54" t="str">
        <f t="shared" si="42"/>
        <v>Week 6</v>
      </c>
      <c r="P6" s="54" t="str">
        <f>"Week "&amp;(P5-($E$3-WEEKDAY($E$3,1)+2))/7+1</f>
        <v>Week 7</v>
      </c>
      <c r="Q6" s="54" t="str">
        <f>"Week "&amp;(Q5-($E$3-WEEKDAY($E$3,1)+2))/7+1</f>
        <v>Week 8</v>
      </c>
      <c r="R6" s="54" t="str">
        <f t="shared" ref="R6:BM6" si="43">"Week "&amp;(R5-($E$3-WEEKDAY($E$3,1)+2))/7+1</f>
        <v>Week 9</v>
      </c>
      <c r="S6" s="54" t="str">
        <f t="shared" si="43"/>
        <v>Week 10</v>
      </c>
      <c r="T6" s="54" t="str">
        <f t="shared" si="43"/>
        <v>Week 11</v>
      </c>
      <c r="U6" s="54" t="str">
        <f t="shared" si="43"/>
        <v>Week 12</v>
      </c>
      <c r="V6" s="54" t="str">
        <f t="shared" si="43"/>
        <v>Week 13</v>
      </c>
      <c r="W6" s="54" t="str">
        <f t="shared" si="43"/>
        <v>Week 14</v>
      </c>
      <c r="X6" s="54" t="str">
        <f t="shared" si="43"/>
        <v>Week 15</v>
      </c>
      <c r="Y6" s="54" t="str">
        <f t="shared" si="43"/>
        <v>Week 16</v>
      </c>
      <c r="Z6" s="54" t="str">
        <f t="shared" si="43"/>
        <v>Week 17</v>
      </c>
      <c r="AA6" s="54" t="str">
        <f t="shared" si="43"/>
        <v>Week 18</v>
      </c>
      <c r="AB6" s="54" t="str">
        <f t="shared" si="43"/>
        <v>Week 19</v>
      </c>
      <c r="AC6" s="54" t="str">
        <f t="shared" si="43"/>
        <v>Week 20</v>
      </c>
      <c r="AD6" s="54" t="str">
        <f t="shared" si="43"/>
        <v>Week 21</v>
      </c>
      <c r="AE6" s="54" t="str">
        <f t="shared" si="43"/>
        <v>Week 22</v>
      </c>
      <c r="AF6" s="54" t="str">
        <f t="shared" si="43"/>
        <v>Week 23</v>
      </c>
      <c r="AG6" s="54" t="str">
        <f t="shared" si="43"/>
        <v>Week 24</v>
      </c>
      <c r="AH6" s="54" t="str">
        <f t="shared" si="43"/>
        <v>Week 25</v>
      </c>
      <c r="AI6" s="54" t="str">
        <f t="shared" si="43"/>
        <v>Week 26</v>
      </c>
      <c r="AJ6" s="54" t="str">
        <f t="shared" si="43"/>
        <v>Week 27</v>
      </c>
      <c r="AK6" s="54" t="str">
        <f t="shared" si="43"/>
        <v>Week 28</v>
      </c>
      <c r="AL6" s="54" t="str">
        <f t="shared" si="43"/>
        <v>Week 29</v>
      </c>
      <c r="AM6" s="54" t="str">
        <f t="shared" si="43"/>
        <v>Week 30</v>
      </c>
      <c r="AN6" s="54" t="str">
        <f t="shared" si="43"/>
        <v>Week 31</v>
      </c>
      <c r="AO6" s="54" t="str">
        <f t="shared" si="43"/>
        <v>Week 32</v>
      </c>
      <c r="AP6" s="54" t="str">
        <f t="shared" si="43"/>
        <v>Week 33</v>
      </c>
      <c r="AQ6" s="54" t="str">
        <f t="shared" si="43"/>
        <v>Week 34</v>
      </c>
      <c r="AR6" s="54" t="str">
        <f t="shared" si="43"/>
        <v>Week 35</v>
      </c>
      <c r="AS6" s="54" t="str">
        <f t="shared" si="43"/>
        <v>Week 36</v>
      </c>
      <c r="AT6" s="54" t="str">
        <f t="shared" si="43"/>
        <v>Week 37</v>
      </c>
      <c r="AU6" s="54" t="str">
        <f t="shared" si="43"/>
        <v>Week 38</v>
      </c>
      <c r="AV6" s="54" t="str">
        <f t="shared" si="43"/>
        <v>Week 39</v>
      </c>
      <c r="AW6" s="54" t="str">
        <f t="shared" si="43"/>
        <v>Week 40</v>
      </c>
      <c r="AX6" s="54" t="str">
        <f t="shared" si="43"/>
        <v>Week 41</v>
      </c>
      <c r="AY6" s="54" t="str">
        <f t="shared" si="43"/>
        <v>Week 42</v>
      </c>
      <c r="AZ6" s="54" t="str">
        <f t="shared" si="43"/>
        <v>Week 43</v>
      </c>
      <c r="BA6" s="54" t="str">
        <f t="shared" si="43"/>
        <v>Week 44</v>
      </c>
      <c r="BB6" s="54" t="str">
        <f t="shared" si="43"/>
        <v>Week 45</v>
      </c>
      <c r="BC6" s="54" t="str">
        <f t="shared" si="43"/>
        <v>Week 46</v>
      </c>
      <c r="BD6" s="54" t="str">
        <f t="shared" si="43"/>
        <v>Week 47</v>
      </c>
      <c r="BE6" s="54" t="str">
        <f t="shared" si="43"/>
        <v>Week 48</v>
      </c>
      <c r="BF6" s="54" t="str">
        <f t="shared" si="43"/>
        <v>Week 49</v>
      </c>
      <c r="BG6" s="54" t="str">
        <f t="shared" si="43"/>
        <v>Week 50</v>
      </c>
      <c r="BH6" s="54" t="str">
        <f t="shared" si="43"/>
        <v>Week 51</v>
      </c>
      <c r="BI6" s="54" t="str">
        <f t="shared" si="43"/>
        <v>Week 52</v>
      </c>
      <c r="BJ6" s="54" t="str">
        <f t="shared" si="43"/>
        <v>Week 53</v>
      </c>
      <c r="BK6" s="54" t="str">
        <f t="shared" si="43"/>
        <v>Week 54</v>
      </c>
      <c r="BL6" s="54" t="str">
        <f t="shared" si="43"/>
        <v>Week 55</v>
      </c>
      <c r="BM6" s="54" t="str">
        <f t="shared" si="43"/>
        <v>Week 56</v>
      </c>
      <c r="BN6" s="48"/>
    </row>
    <row r="7" spans="1:66" ht="17" thickBot="1" x14ac:dyDescent="0.55000000000000004">
      <c r="B7" s="55"/>
      <c r="C7" s="56" t="s">
        <v>91</v>
      </c>
      <c r="D7" s="238" t="s">
        <v>92</v>
      </c>
      <c r="E7" s="239" t="s">
        <v>93</v>
      </c>
      <c r="F7" s="238" t="s">
        <v>108</v>
      </c>
      <c r="G7" s="238" t="s">
        <v>109</v>
      </c>
      <c r="H7" s="239" t="s">
        <v>94</v>
      </c>
      <c r="I7" s="57"/>
      <c r="J7" s="58" t="e">
        <f t="shared" ref="J7:BM7" si="44">LEFT(TEXT(J5,"ddd"),1)</f>
        <v>#VALUE!</v>
      </c>
      <c r="K7" s="58" t="str">
        <f t="shared" si="44"/>
        <v>M</v>
      </c>
      <c r="L7" s="58" t="str">
        <f t="shared" si="44"/>
        <v>M</v>
      </c>
      <c r="M7" s="58" t="str">
        <f t="shared" si="44"/>
        <v>M</v>
      </c>
      <c r="N7" s="58" t="str">
        <f t="shared" si="44"/>
        <v>M</v>
      </c>
      <c r="O7" s="58" t="str">
        <f t="shared" si="44"/>
        <v>M</v>
      </c>
      <c r="P7" s="58" t="str">
        <f t="shared" si="44"/>
        <v>M</v>
      </c>
      <c r="Q7" s="58" t="str">
        <f t="shared" si="44"/>
        <v>M</v>
      </c>
      <c r="R7" s="58" t="str">
        <f t="shared" si="44"/>
        <v>M</v>
      </c>
      <c r="S7" s="58" t="str">
        <f t="shared" si="44"/>
        <v>M</v>
      </c>
      <c r="T7" s="58" t="str">
        <f t="shared" si="44"/>
        <v>M</v>
      </c>
      <c r="U7" s="58" t="str">
        <f t="shared" si="44"/>
        <v>M</v>
      </c>
      <c r="V7" s="58" t="str">
        <f t="shared" si="44"/>
        <v>M</v>
      </c>
      <c r="W7" s="58" t="str">
        <f t="shared" si="44"/>
        <v>M</v>
      </c>
      <c r="X7" s="58" t="str">
        <f t="shared" si="44"/>
        <v>M</v>
      </c>
      <c r="Y7" s="58" t="str">
        <f t="shared" si="44"/>
        <v>M</v>
      </c>
      <c r="Z7" s="58" t="str">
        <f t="shared" si="44"/>
        <v>M</v>
      </c>
      <c r="AA7" s="58" t="str">
        <f t="shared" si="44"/>
        <v>M</v>
      </c>
      <c r="AB7" s="58" t="str">
        <f t="shared" si="44"/>
        <v>M</v>
      </c>
      <c r="AC7" s="58" t="str">
        <f t="shared" si="44"/>
        <v>M</v>
      </c>
      <c r="AD7" s="58" t="str">
        <f t="shared" si="44"/>
        <v>M</v>
      </c>
      <c r="AE7" s="58" t="str">
        <f t="shared" si="44"/>
        <v>M</v>
      </c>
      <c r="AF7" s="58" t="str">
        <f t="shared" si="44"/>
        <v>M</v>
      </c>
      <c r="AG7" s="58" t="str">
        <f t="shared" si="44"/>
        <v>M</v>
      </c>
      <c r="AH7" s="58" t="str">
        <f t="shared" si="44"/>
        <v>M</v>
      </c>
      <c r="AI7" s="58" t="str">
        <f t="shared" si="44"/>
        <v>M</v>
      </c>
      <c r="AJ7" s="58" t="str">
        <f t="shared" si="44"/>
        <v>M</v>
      </c>
      <c r="AK7" s="58" t="str">
        <f t="shared" si="44"/>
        <v>M</v>
      </c>
      <c r="AL7" s="58" t="str">
        <f t="shared" si="44"/>
        <v>M</v>
      </c>
      <c r="AM7" s="58" t="str">
        <f t="shared" si="44"/>
        <v>M</v>
      </c>
      <c r="AN7" s="58" t="str">
        <f t="shared" si="44"/>
        <v>M</v>
      </c>
      <c r="AO7" s="58" t="str">
        <f t="shared" si="44"/>
        <v>M</v>
      </c>
      <c r="AP7" s="58" t="str">
        <f t="shared" si="44"/>
        <v>M</v>
      </c>
      <c r="AQ7" s="58" t="str">
        <f t="shared" si="44"/>
        <v>M</v>
      </c>
      <c r="AR7" s="58" t="str">
        <f t="shared" si="44"/>
        <v>M</v>
      </c>
      <c r="AS7" s="58" t="str">
        <f t="shared" si="44"/>
        <v>M</v>
      </c>
      <c r="AT7" s="58" t="str">
        <f t="shared" si="44"/>
        <v>M</v>
      </c>
      <c r="AU7" s="58" t="str">
        <f t="shared" si="44"/>
        <v>M</v>
      </c>
      <c r="AV7" s="58" t="str">
        <f t="shared" si="44"/>
        <v>M</v>
      </c>
      <c r="AW7" s="58" t="str">
        <f t="shared" si="44"/>
        <v>M</v>
      </c>
      <c r="AX7" s="58" t="str">
        <f t="shared" si="44"/>
        <v>M</v>
      </c>
      <c r="AY7" s="58" t="str">
        <f t="shared" si="44"/>
        <v>M</v>
      </c>
      <c r="AZ7" s="58" t="str">
        <f t="shared" si="44"/>
        <v>M</v>
      </c>
      <c r="BA7" s="58" t="str">
        <f t="shared" si="44"/>
        <v>M</v>
      </c>
      <c r="BB7" s="58" t="str">
        <f t="shared" si="44"/>
        <v>M</v>
      </c>
      <c r="BC7" s="58" t="str">
        <f t="shared" si="44"/>
        <v>M</v>
      </c>
      <c r="BD7" s="58" t="str">
        <f t="shared" si="44"/>
        <v>M</v>
      </c>
      <c r="BE7" s="58" t="str">
        <f t="shared" si="44"/>
        <v>M</v>
      </c>
      <c r="BF7" s="58" t="str">
        <f t="shared" si="44"/>
        <v>M</v>
      </c>
      <c r="BG7" s="58" t="str">
        <f t="shared" si="44"/>
        <v>M</v>
      </c>
      <c r="BH7" s="58" t="str">
        <f t="shared" si="44"/>
        <v>M</v>
      </c>
      <c r="BI7" s="58" t="str">
        <f t="shared" si="44"/>
        <v>M</v>
      </c>
      <c r="BJ7" s="58" t="str">
        <f t="shared" si="44"/>
        <v>M</v>
      </c>
      <c r="BK7" s="58" t="str">
        <f t="shared" si="44"/>
        <v>M</v>
      </c>
      <c r="BL7" s="58" t="str">
        <f t="shared" si="44"/>
        <v>M</v>
      </c>
      <c r="BM7" s="58" t="str">
        <f t="shared" si="44"/>
        <v>M</v>
      </c>
      <c r="BN7" s="48"/>
    </row>
    <row r="8" spans="1:66" x14ac:dyDescent="0.5">
      <c r="B8" s="48"/>
      <c r="C8" s="59"/>
      <c r="D8" s="60"/>
      <c r="E8" s="61"/>
      <c r="F8" s="61"/>
      <c r="G8" s="216"/>
      <c r="H8" s="62"/>
      <c r="I8" s="48"/>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48"/>
    </row>
    <row r="9" spans="1:66" x14ac:dyDescent="0.5">
      <c r="A9" s="98" t="s">
        <v>100</v>
      </c>
      <c r="B9" s="90"/>
      <c r="C9" s="64" t="s">
        <v>54</v>
      </c>
      <c r="D9" s="65"/>
      <c r="E9" s="66"/>
      <c r="F9" s="66"/>
      <c r="G9" s="217"/>
      <c r="H9" s="67"/>
      <c r="I9" s="68"/>
      <c r="J9" s="69" t="str">
        <f t="shared" ref="J9:S9" si="45">IF(AND($D9="Goal",J$5&gt;=$E9,J$5&lt;=$E9+$H9-1),2,IF(AND($D9="Milestone",J$5&gt;=$E9,J$5&lt;=$E9+$H9-1),1,""))</f>
        <v/>
      </c>
      <c r="K9" s="69" t="str">
        <f t="shared" si="45"/>
        <v/>
      </c>
      <c r="L9" s="69" t="str">
        <f t="shared" si="45"/>
        <v/>
      </c>
      <c r="M9" s="69" t="str">
        <f t="shared" si="45"/>
        <v/>
      </c>
      <c r="N9" s="69" t="str">
        <f t="shared" si="45"/>
        <v/>
      </c>
      <c r="O9" s="69" t="str">
        <f t="shared" si="45"/>
        <v/>
      </c>
      <c r="P9" s="69" t="str">
        <f t="shared" si="45"/>
        <v/>
      </c>
      <c r="Q9" s="69" t="str">
        <f t="shared" si="45"/>
        <v/>
      </c>
      <c r="R9" s="69" t="str">
        <f t="shared" si="45"/>
        <v/>
      </c>
      <c r="S9" s="69" t="str">
        <f t="shared" si="45"/>
        <v/>
      </c>
      <c r="T9" s="69" t="str">
        <f t="shared" ref="T9:AC9" si="46">IF(AND($D9="Goal",T$5&gt;=$E9,T$5&lt;=$E9+$H9-1),2,IF(AND($D9="Milestone",T$5&gt;=$E9,T$5&lt;=$E9+$H9-1),1,""))</f>
        <v/>
      </c>
      <c r="U9" s="69" t="str">
        <f t="shared" si="46"/>
        <v/>
      </c>
      <c r="V9" s="69" t="str">
        <f t="shared" si="46"/>
        <v/>
      </c>
      <c r="W9" s="69" t="str">
        <f t="shared" si="46"/>
        <v/>
      </c>
      <c r="X9" s="69" t="str">
        <f t="shared" si="46"/>
        <v/>
      </c>
      <c r="Y9" s="69" t="str">
        <f t="shared" si="46"/>
        <v/>
      </c>
      <c r="Z9" s="69" t="str">
        <f t="shared" si="46"/>
        <v/>
      </c>
      <c r="AA9" s="69" t="str">
        <f t="shared" si="46"/>
        <v/>
      </c>
      <c r="AB9" s="69" t="str">
        <f t="shared" si="46"/>
        <v/>
      </c>
      <c r="AC9" s="69" t="str">
        <f t="shared" si="46"/>
        <v/>
      </c>
      <c r="AD9" s="69" t="str">
        <f t="shared" ref="AD9:AM9" si="47">IF(AND($D9="Goal",AD$5&gt;=$E9,AD$5&lt;=$E9+$H9-1),2,IF(AND($D9="Milestone",AD$5&gt;=$E9,AD$5&lt;=$E9+$H9-1),1,""))</f>
        <v/>
      </c>
      <c r="AE9" s="69" t="str">
        <f t="shared" si="47"/>
        <v/>
      </c>
      <c r="AF9" s="69" t="str">
        <f t="shared" si="47"/>
        <v/>
      </c>
      <c r="AG9" s="69" t="str">
        <f t="shared" si="47"/>
        <v/>
      </c>
      <c r="AH9" s="69" t="str">
        <f t="shared" si="47"/>
        <v/>
      </c>
      <c r="AI9" s="69" t="str">
        <f t="shared" si="47"/>
        <v/>
      </c>
      <c r="AJ9" s="69" t="str">
        <f t="shared" si="47"/>
        <v/>
      </c>
      <c r="AK9" s="69" t="str">
        <f t="shared" si="47"/>
        <v/>
      </c>
      <c r="AL9" s="69" t="str">
        <f t="shared" si="47"/>
        <v/>
      </c>
      <c r="AM9" s="69" t="str">
        <f t="shared" si="47"/>
        <v/>
      </c>
      <c r="AN9" s="69" t="str">
        <f t="shared" ref="AN9:AW9" si="48">IF(AND($D9="Goal",AN$5&gt;=$E9,AN$5&lt;=$E9+$H9-1),2,IF(AND($D9="Milestone",AN$5&gt;=$E9,AN$5&lt;=$E9+$H9-1),1,""))</f>
        <v/>
      </c>
      <c r="AO9" s="69" t="str">
        <f t="shared" si="48"/>
        <v/>
      </c>
      <c r="AP9" s="69" t="str">
        <f t="shared" si="48"/>
        <v/>
      </c>
      <c r="AQ9" s="69" t="str">
        <f t="shared" si="48"/>
        <v/>
      </c>
      <c r="AR9" s="69" t="str">
        <f t="shared" si="48"/>
        <v/>
      </c>
      <c r="AS9" s="69" t="str">
        <f t="shared" si="48"/>
        <v/>
      </c>
      <c r="AT9" s="69" t="str">
        <f t="shared" si="48"/>
        <v/>
      </c>
      <c r="AU9" s="69" t="str">
        <f t="shared" si="48"/>
        <v/>
      </c>
      <c r="AV9" s="69" t="str">
        <f t="shared" si="48"/>
        <v/>
      </c>
      <c r="AW9" s="69" t="str">
        <f t="shared" si="48"/>
        <v/>
      </c>
      <c r="AX9" s="69" t="str">
        <f t="shared" ref="AX9:BG9" si="49">IF(AND($D9="Goal",AX$5&gt;=$E9,AX$5&lt;=$E9+$H9-1),2,IF(AND($D9="Milestone",AX$5&gt;=$E9,AX$5&lt;=$E9+$H9-1),1,""))</f>
        <v/>
      </c>
      <c r="AY9" s="69" t="str">
        <f t="shared" si="49"/>
        <v/>
      </c>
      <c r="AZ9" s="69" t="str">
        <f t="shared" si="49"/>
        <v/>
      </c>
      <c r="BA9" s="69" t="str">
        <f t="shared" si="49"/>
        <v/>
      </c>
      <c r="BB9" s="69" t="str">
        <f t="shared" si="49"/>
        <v/>
      </c>
      <c r="BC9" s="69" t="str">
        <f t="shared" si="49"/>
        <v/>
      </c>
      <c r="BD9" s="69" t="str">
        <f t="shared" si="49"/>
        <v/>
      </c>
      <c r="BE9" s="69" t="str">
        <f t="shared" si="49"/>
        <v/>
      </c>
      <c r="BF9" s="69" t="str">
        <f t="shared" si="49"/>
        <v/>
      </c>
      <c r="BG9" s="69" t="str">
        <f t="shared" si="49"/>
        <v/>
      </c>
      <c r="BH9" s="69" t="str">
        <f t="shared" ref="BH9:BM9" si="50">IF(AND($D9="Goal",BH$5&gt;=$E9,BH$5&lt;=$E9+$H9-1),2,IF(AND($D9="Milestone",BH$5&gt;=$E9,BH$5&lt;=$E9+$H9-1),1,""))</f>
        <v/>
      </c>
      <c r="BI9" s="69" t="str">
        <f t="shared" si="50"/>
        <v/>
      </c>
      <c r="BJ9" s="69" t="str">
        <f t="shared" si="50"/>
        <v/>
      </c>
      <c r="BK9" s="69" t="str">
        <f t="shared" si="50"/>
        <v/>
      </c>
      <c r="BL9" s="69" t="str">
        <f t="shared" si="50"/>
        <v/>
      </c>
      <c r="BM9" s="69" t="str">
        <f t="shared" si="50"/>
        <v/>
      </c>
      <c r="BN9" s="70"/>
    </row>
    <row r="10" spans="1:66" ht="32" x14ac:dyDescent="0.5">
      <c r="A10" t="str">
        <f>IF('Org Culture + Resources'!G19="Yes","Yes","No")</f>
        <v>Yes</v>
      </c>
      <c r="B10" s="99"/>
      <c r="C10" s="89" t="s">
        <v>101</v>
      </c>
      <c r="D10" s="140"/>
      <c r="E10" s="236" t="str">
        <f>IF(INDEX('Data Output'!$M:$M,MATCH(LEFT(C10,4),'Data Output'!$E:$E,0))="dd.mm.yy","",INDEX('Data Output'!$M:$M,MATCH(LEFT(C10,4),'Data Output'!$E:$E,0)))</f>
        <v/>
      </c>
      <c r="F10" s="237">
        <f>INDEX('Data Output'!$N:$N,MATCH(LEFT(C10,4),'Data Output'!$E:$E,0))</f>
        <v>0</v>
      </c>
      <c r="G10" s="237">
        <f>INDEX('Data Output'!$O:$O,MATCH(LEFT(C10,4),'Data Output'!$E:$E,0))</f>
        <v>0</v>
      </c>
      <c r="H10" s="237">
        <f>INDEX('Data Output'!$P:$P,MATCH(LEFT(C10,4),'Data Output'!$E:$E,0))</f>
        <v>0</v>
      </c>
      <c r="I10" s="68"/>
      <c r="J10" s="69" t="str">
        <f>IFERROR(IF(AND($D10="Goal",J$5&gt;=$E10,J$5&lt;=$E10+$H10-1),2,IF(AND($D10="Milestone",J$5&gt;=$E10,J$5&lt;=$E10+$H10-1),1,"")),"")</f>
        <v/>
      </c>
      <c r="K10" s="69" t="str">
        <f>IFERROR(IF(AND($D10="Goal",K$5&gt;=$E10,K$5&lt;=$E10+$H10-1),2,IF(AND($D10="Milestone",K$5&gt;=$E10,K$5&lt;=$E10+$H10-1),1,"")),"")</f>
        <v/>
      </c>
      <c r="L10" s="69" t="str">
        <f>IFERROR(IF(AND($D10="Goal",L$5&gt;=$E10,L$5&lt;=$E10+$H10-1),2,IF(AND($D10="Milestone",L$5&gt;=$E10,L$5&lt;=$E10+$H10-1),1,"")),"")</f>
        <v/>
      </c>
      <c r="M10" s="69" t="str">
        <f t="shared" ref="K10:BM14" si="51">IFERROR(IF(AND($D10="Goal",M$5&gt;=$E10,M$5&lt;=$E10+$H10-1),2,IF(AND($D10="Milestone",M$5&gt;=$E10,M$5&lt;=$E10+$H10-1),1,"")),"")</f>
        <v/>
      </c>
      <c r="N10" s="69" t="str">
        <f t="shared" si="51"/>
        <v/>
      </c>
      <c r="O10" s="69" t="str">
        <f t="shared" si="51"/>
        <v/>
      </c>
      <c r="P10" s="69" t="str">
        <f t="shared" si="51"/>
        <v/>
      </c>
      <c r="Q10" s="69" t="str">
        <f t="shared" si="51"/>
        <v/>
      </c>
      <c r="R10" s="69" t="str">
        <f t="shared" si="51"/>
        <v/>
      </c>
      <c r="S10" s="69" t="str">
        <f t="shared" si="51"/>
        <v/>
      </c>
      <c r="T10" s="69" t="str">
        <f t="shared" si="51"/>
        <v/>
      </c>
      <c r="U10" s="69" t="str">
        <f t="shared" si="51"/>
        <v/>
      </c>
      <c r="V10" s="69" t="str">
        <f t="shared" si="51"/>
        <v/>
      </c>
      <c r="W10" s="69" t="str">
        <f t="shared" si="51"/>
        <v/>
      </c>
      <c r="X10" s="69" t="str">
        <f t="shared" si="51"/>
        <v/>
      </c>
      <c r="Y10" s="69" t="str">
        <f t="shared" si="51"/>
        <v/>
      </c>
      <c r="Z10" s="69" t="str">
        <f t="shared" si="51"/>
        <v/>
      </c>
      <c r="AA10" s="69" t="str">
        <f t="shared" si="51"/>
        <v/>
      </c>
      <c r="AB10" s="69" t="str">
        <f t="shared" si="51"/>
        <v/>
      </c>
      <c r="AC10" s="69" t="str">
        <f t="shared" si="51"/>
        <v/>
      </c>
      <c r="AD10" s="69" t="str">
        <f t="shared" si="51"/>
        <v/>
      </c>
      <c r="AE10" s="69" t="str">
        <f t="shared" si="51"/>
        <v/>
      </c>
      <c r="AF10" s="69" t="str">
        <f t="shared" si="51"/>
        <v/>
      </c>
      <c r="AG10" s="69" t="str">
        <f t="shared" si="51"/>
        <v/>
      </c>
      <c r="AH10" s="69" t="str">
        <f t="shared" si="51"/>
        <v/>
      </c>
      <c r="AI10" s="69" t="str">
        <f t="shared" si="51"/>
        <v/>
      </c>
      <c r="AJ10" s="69" t="str">
        <f t="shared" si="51"/>
        <v/>
      </c>
      <c r="AK10" s="69" t="str">
        <f t="shared" si="51"/>
        <v/>
      </c>
      <c r="AL10" s="69" t="str">
        <f t="shared" si="51"/>
        <v/>
      </c>
      <c r="AM10" s="69" t="str">
        <f t="shared" si="51"/>
        <v/>
      </c>
      <c r="AN10" s="69" t="str">
        <f t="shared" si="51"/>
        <v/>
      </c>
      <c r="AO10" s="69" t="str">
        <f t="shared" si="51"/>
        <v/>
      </c>
      <c r="AP10" s="69" t="str">
        <f t="shared" si="51"/>
        <v/>
      </c>
      <c r="AQ10" s="69" t="str">
        <f t="shared" si="51"/>
        <v/>
      </c>
      <c r="AR10" s="69" t="str">
        <f t="shared" si="51"/>
        <v/>
      </c>
      <c r="AS10" s="69" t="str">
        <f t="shared" si="51"/>
        <v/>
      </c>
      <c r="AT10" s="69" t="str">
        <f t="shared" si="51"/>
        <v/>
      </c>
      <c r="AU10" s="69" t="str">
        <f t="shared" si="51"/>
        <v/>
      </c>
      <c r="AV10" s="69" t="str">
        <f t="shared" si="51"/>
        <v/>
      </c>
      <c r="AW10" s="69" t="str">
        <f t="shared" si="51"/>
        <v/>
      </c>
      <c r="AX10" s="69" t="str">
        <f t="shared" si="51"/>
        <v/>
      </c>
      <c r="AY10" s="69" t="str">
        <f t="shared" si="51"/>
        <v/>
      </c>
      <c r="AZ10" s="69" t="str">
        <f t="shared" si="51"/>
        <v/>
      </c>
      <c r="BA10" s="69" t="str">
        <f t="shared" si="51"/>
        <v/>
      </c>
      <c r="BB10" s="69" t="str">
        <f t="shared" si="51"/>
        <v/>
      </c>
      <c r="BC10" s="69" t="str">
        <f t="shared" si="51"/>
        <v/>
      </c>
      <c r="BD10" s="69" t="str">
        <f t="shared" si="51"/>
        <v/>
      </c>
      <c r="BE10" s="69" t="str">
        <f t="shared" si="51"/>
        <v/>
      </c>
      <c r="BF10" s="69" t="str">
        <f t="shared" si="51"/>
        <v/>
      </c>
      <c r="BG10" s="69" t="str">
        <f t="shared" si="51"/>
        <v/>
      </c>
      <c r="BH10" s="69" t="str">
        <f t="shared" si="51"/>
        <v/>
      </c>
      <c r="BI10" s="69" t="str">
        <f t="shared" si="51"/>
        <v/>
      </c>
      <c r="BJ10" s="69" t="str">
        <f t="shared" si="51"/>
        <v/>
      </c>
      <c r="BK10" s="69" t="str">
        <f t="shared" si="51"/>
        <v/>
      </c>
      <c r="BL10" s="69" t="str">
        <f t="shared" si="51"/>
        <v/>
      </c>
      <c r="BM10" s="69" t="str">
        <f t="shared" si="51"/>
        <v/>
      </c>
      <c r="BN10" s="70"/>
    </row>
    <row r="11" spans="1:66" ht="18" x14ac:dyDescent="0.5">
      <c r="A11" t="str">
        <f>IF('Org Culture + Resources'!G20="Yes","Yes","No")</f>
        <v>Yes</v>
      </c>
      <c r="B11" s="90"/>
      <c r="C11" s="89" t="s">
        <v>5</v>
      </c>
      <c r="D11" s="140"/>
      <c r="E11" s="236" t="str">
        <f>IF(INDEX('Data Output'!$M:$M,MATCH(LEFT(C11,4),'Data Output'!$E:$E,0))="dd.mm.yy","",INDEX('Data Output'!$M:$M,MATCH(LEFT(C11,4),'Data Output'!$E:$E,0)))</f>
        <v/>
      </c>
      <c r="F11" s="237">
        <f>INDEX('Data Output'!$N:$N,MATCH(LEFT(C11,4),'Data Output'!$E:$E,0))</f>
        <v>0</v>
      </c>
      <c r="G11" s="237">
        <f>INDEX('Data Output'!$O:$O,MATCH(LEFT(C11,4),'Data Output'!$E:$E,0))</f>
        <v>0</v>
      </c>
      <c r="H11" s="237">
        <f>INDEX('Data Output'!$P:$P,MATCH(LEFT(C11,4),'Data Output'!$E:$E,0))</f>
        <v>0</v>
      </c>
      <c r="I11" s="68"/>
      <c r="J11" s="69" t="str">
        <f t="shared" ref="J11:Y30" si="52">IFERROR(IF(AND($D11="Goal",J$5&gt;=$E11,J$5&lt;=$E11+$H11-1),2,IF(AND($D11="Milestone",J$5&gt;=$E11,J$5&lt;=$E11+$H11-1),1,"")),"")</f>
        <v/>
      </c>
      <c r="K11" s="69" t="str">
        <f t="shared" si="51"/>
        <v/>
      </c>
      <c r="L11" s="69" t="str">
        <f t="shared" si="51"/>
        <v/>
      </c>
      <c r="M11" s="69" t="str">
        <f t="shared" si="51"/>
        <v/>
      </c>
      <c r="N11" s="69" t="str">
        <f t="shared" si="51"/>
        <v/>
      </c>
      <c r="O11" s="69" t="str">
        <f t="shared" si="51"/>
        <v/>
      </c>
      <c r="P11" s="69" t="str">
        <f t="shared" si="51"/>
        <v/>
      </c>
      <c r="Q11" s="69" t="str">
        <f t="shared" si="51"/>
        <v/>
      </c>
      <c r="R11" s="69" t="str">
        <f t="shared" si="51"/>
        <v/>
      </c>
      <c r="S11" s="69" t="str">
        <f t="shared" si="51"/>
        <v/>
      </c>
      <c r="T11" s="69" t="str">
        <f t="shared" si="51"/>
        <v/>
      </c>
      <c r="U11" s="69" t="str">
        <f t="shared" si="51"/>
        <v/>
      </c>
      <c r="V11" s="69" t="str">
        <f t="shared" si="51"/>
        <v/>
      </c>
      <c r="W11" s="69" t="str">
        <f t="shared" si="51"/>
        <v/>
      </c>
      <c r="X11" s="69" t="str">
        <f t="shared" si="51"/>
        <v/>
      </c>
      <c r="Y11" s="69" t="str">
        <f t="shared" si="51"/>
        <v/>
      </c>
      <c r="Z11" s="69" t="str">
        <f t="shared" si="51"/>
        <v/>
      </c>
      <c r="AA11" s="69" t="str">
        <f t="shared" si="51"/>
        <v/>
      </c>
      <c r="AB11" s="69" t="str">
        <f t="shared" si="51"/>
        <v/>
      </c>
      <c r="AC11" s="69" t="str">
        <f t="shared" si="51"/>
        <v/>
      </c>
      <c r="AD11" s="69" t="str">
        <f t="shared" si="51"/>
        <v/>
      </c>
      <c r="AE11" s="69" t="str">
        <f t="shared" si="51"/>
        <v/>
      </c>
      <c r="AF11" s="69" t="str">
        <f t="shared" si="51"/>
        <v/>
      </c>
      <c r="AG11" s="69" t="str">
        <f t="shared" si="51"/>
        <v/>
      </c>
      <c r="AH11" s="69" t="str">
        <f t="shared" si="51"/>
        <v/>
      </c>
      <c r="AI11" s="69" t="str">
        <f t="shared" si="51"/>
        <v/>
      </c>
      <c r="AJ11" s="69" t="str">
        <f t="shared" si="51"/>
        <v/>
      </c>
      <c r="AK11" s="69" t="str">
        <f t="shared" si="51"/>
        <v/>
      </c>
      <c r="AL11" s="69" t="str">
        <f t="shared" si="51"/>
        <v/>
      </c>
      <c r="AM11" s="69" t="str">
        <f t="shared" si="51"/>
        <v/>
      </c>
      <c r="AN11" s="69" t="str">
        <f t="shared" si="51"/>
        <v/>
      </c>
      <c r="AO11" s="69" t="str">
        <f t="shared" si="51"/>
        <v/>
      </c>
      <c r="AP11" s="69" t="str">
        <f t="shared" si="51"/>
        <v/>
      </c>
      <c r="AQ11" s="69" t="str">
        <f t="shared" si="51"/>
        <v/>
      </c>
      <c r="AR11" s="69" t="str">
        <f t="shared" si="51"/>
        <v/>
      </c>
      <c r="AS11" s="69" t="str">
        <f t="shared" si="51"/>
        <v/>
      </c>
      <c r="AT11" s="69" t="str">
        <f t="shared" si="51"/>
        <v/>
      </c>
      <c r="AU11" s="69" t="str">
        <f t="shared" si="51"/>
        <v/>
      </c>
      <c r="AV11" s="69" t="str">
        <f t="shared" si="51"/>
        <v/>
      </c>
      <c r="AW11" s="69" t="str">
        <f t="shared" si="51"/>
        <v/>
      </c>
      <c r="AX11" s="69" t="str">
        <f t="shared" si="51"/>
        <v/>
      </c>
      <c r="AY11" s="69" t="str">
        <f t="shared" si="51"/>
        <v/>
      </c>
      <c r="AZ11" s="69" t="str">
        <f t="shared" si="51"/>
        <v/>
      </c>
      <c r="BA11" s="69" t="str">
        <f t="shared" si="51"/>
        <v/>
      </c>
      <c r="BB11" s="69" t="str">
        <f t="shared" si="51"/>
        <v/>
      </c>
      <c r="BC11" s="69" t="str">
        <f t="shared" si="51"/>
        <v/>
      </c>
      <c r="BD11" s="69" t="str">
        <f t="shared" si="51"/>
        <v/>
      </c>
      <c r="BE11" s="69" t="str">
        <f t="shared" si="51"/>
        <v/>
      </c>
      <c r="BF11" s="69" t="str">
        <f t="shared" si="51"/>
        <v/>
      </c>
      <c r="BG11" s="69" t="str">
        <f t="shared" si="51"/>
        <v/>
      </c>
      <c r="BH11" s="69" t="str">
        <f t="shared" si="51"/>
        <v/>
      </c>
      <c r="BI11" s="69" t="str">
        <f t="shared" si="51"/>
        <v/>
      </c>
      <c r="BJ11" s="69" t="str">
        <f t="shared" si="51"/>
        <v/>
      </c>
      <c r="BK11" s="69" t="str">
        <f t="shared" si="51"/>
        <v/>
      </c>
      <c r="BL11" s="69" t="str">
        <f t="shared" si="51"/>
        <v/>
      </c>
      <c r="BM11" s="69" t="str">
        <f t="shared" si="51"/>
        <v/>
      </c>
      <c r="BN11" s="70"/>
    </row>
    <row r="12" spans="1:66" ht="33" customHeight="1" x14ac:dyDescent="0.5">
      <c r="A12" t="str">
        <f>IF('Org Culture + Resources'!G31="Yes","Yes","No")</f>
        <v>No</v>
      </c>
      <c r="B12" s="90"/>
      <c r="C12" s="89" t="s">
        <v>6</v>
      </c>
      <c r="D12" s="140"/>
      <c r="E12" s="236" t="str">
        <f>IF(INDEX('Data Output'!$M:$M,MATCH(LEFT(C12,4),'Data Output'!$E:$E,0))="dd.mm.yy","",INDEX('Data Output'!$M:$M,MATCH(LEFT(C12,4),'Data Output'!$E:$E,0)))</f>
        <v/>
      </c>
      <c r="F12" s="237">
        <f>INDEX('Data Output'!$N:$N,MATCH(LEFT(C12,4),'Data Output'!$E:$E,0))</f>
        <v>0</v>
      </c>
      <c r="G12" s="237">
        <f>INDEX('Data Output'!$O:$O,MATCH(LEFT(C12,4),'Data Output'!$E:$E,0))</f>
        <v>0</v>
      </c>
      <c r="H12" s="237">
        <f>INDEX('Data Output'!$P:$P,MATCH(LEFT(C12,4),'Data Output'!$E:$E,0))</f>
        <v>0</v>
      </c>
      <c r="I12" s="68"/>
      <c r="J12" s="69" t="str">
        <f t="shared" si="52"/>
        <v/>
      </c>
      <c r="K12" s="69" t="str">
        <f t="shared" si="51"/>
        <v/>
      </c>
      <c r="L12" s="69" t="str">
        <f t="shared" si="51"/>
        <v/>
      </c>
      <c r="M12" s="69" t="str">
        <f t="shared" si="51"/>
        <v/>
      </c>
      <c r="N12" s="69" t="str">
        <f t="shared" si="51"/>
        <v/>
      </c>
      <c r="O12" s="69" t="str">
        <f t="shared" si="51"/>
        <v/>
      </c>
      <c r="P12" s="69" t="str">
        <f t="shared" si="51"/>
        <v/>
      </c>
      <c r="Q12" s="69" t="str">
        <f t="shared" si="51"/>
        <v/>
      </c>
      <c r="R12" s="69" t="str">
        <f t="shared" si="51"/>
        <v/>
      </c>
      <c r="S12" s="69" t="str">
        <f t="shared" si="51"/>
        <v/>
      </c>
      <c r="T12" s="69" t="str">
        <f t="shared" si="51"/>
        <v/>
      </c>
      <c r="U12" s="69" t="str">
        <f t="shared" si="51"/>
        <v/>
      </c>
      <c r="V12" s="69" t="str">
        <f t="shared" si="51"/>
        <v/>
      </c>
      <c r="W12" s="69" t="str">
        <f t="shared" si="51"/>
        <v/>
      </c>
      <c r="X12" s="69" t="str">
        <f t="shared" si="51"/>
        <v/>
      </c>
      <c r="Y12" s="69" t="str">
        <f t="shared" si="51"/>
        <v/>
      </c>
      <c r="Z12" s="69" t="str">
        <f t="shared" si="51"/>
        <v/>
      </c>
      <c r="AA12" s="69" t="str">
        <f t="shared" si="51"/>
        <v/>
      </c>
      <c r="AB12" s="69" t="str">
        <f t="shared" si="51"/>
        <v/>
      </c>
      <c r="AC12" s="69" t="str">
        <f t="shared" si="51"/>
        <v/>
      </c>
      <c r="AD12" s="69" t="str">
        <f t="shared" si="51"/>
        <v/>
      </c>
      <c r="AE12" s="69" t="str">
        <f t="shared" si="51"/>
        <v/>
      </c>
      <c r="AF12" s="69" t="str">
        <f t="shared" si="51"/>
        <v/>
      </c>
      <c r="AG12" s="69" t="str">
        <f t="shared" si="51"/>
        <v/>
      </c>
      <c r="AH12" s="69" t="str">
        <f t="shared" si="51"/>
        <v/>
      </c>
      <c r="AI12" s="69" t="str">
        <f t="shared" si="51"/>
        <v/>
      </c>
      <c r="AJ12" s="69" t="str">
        <f t="shared" si="51"/>
        <v/>
      </c>
      <c r="AK12" s="69" t="str">
        <f t="shared" si="51"/>
        <v/>
      </c>
      <c r="AL12" s="69" t="str">
        <f t="shared" si="51"/>
        <v/>
      </c>
      <c r="AM12" s="69" t="str">
        <f t="shared" si="51"/>
        <v/>
      </c>
      <c r="AN12" s="69" t="str">
        <f t="shared" si="51"/>
        <v/>
      </c>
      <c r="AO12" s="69" t="str">
        <f t="shared" si="51"/>
        <v/>
      </c>
      <c r="AP12" s="69" t="str">
        <f t="shared" si="51"/>
        <v/>
      </c>
      <c r="AQ12" s="69" t="str">
        <f t="shared" si="51"/>
        <v/>
      </c>
      <c r="AR12" s="69" t="str">
        <f t="shared" si="51"/>
        <v/>
      </c>
      <c r="AS12" s="69" t="str">
        <f t="shared" si="51"/>
        <v/>
      </c>
      <c r="AT12" s="69" t="str">
        <f t="shared" si="51"/>
        <v/>
      </c>
      <c r="AU12" s="69" t="str">
        <f t="shared" si="51"/>
        <v/>
      </c>
      <c r="AV12" s="69" t="str">
        <f t="shared" si="51"/>
        <v/>
      </c>
      <c r="AW12" s="69" t="str">
        <f t="shared" si="51"/>
        <v/>
      </c>
      <c r="AX12" s="69" t="str">
        <f t="shared" si="51"/>
        <v/>
      </c>
      <c r="AY12" s="69" t="str">
        <f t="shared" si="51"/>
        <v/>
      </c>
      <c r="AZ12" s="69" t="str">
        <f t="shared" si="51"/>
        <v/>
      </c>
      <c r="BA12" s="69" t="str">
        <f t="shared" si="51"/>
        <v/>
      </c>
      <c r="BB12" s="69" t="str">
        <f t="shared" si="51"/>
        <v/>
      </c>
      <c r="BC12" s="69" t="str">
        <f t="shared" si="51"/>
        <v/>
      </c>
      <c r="BD12" s="69" t="str">
        <f t="shared" si="51"/>
        <v/>
      </c>
      <c r="BE12" s="69" t="str">
        <f t="shared" si="51"/>
        <v/>
      </c>
      <c r="BF12" s="69" t="str">
        <f t="shared" si="51"/>
        <v/>
      </c>
      <c r="BG12" s="69" t="str">
        <f t="shared" si="51"/>
        <v/>
      </c>
      <c r="BH12" s="69" t="str">
        <f t="shared" si="51"/>
        <v/>
      </c>
      <c r="BI12" s="69" t="str">
        <f t="shared" si="51"/>
        <v/>
      </c>
      <c r="BJ12" s="69" t="str">
        <f t="shared" si="51"/>
        <v/>
      </c>
      <c r="BK12" s="69" t="str">
        <f t="shared" si="51"/>
        <v/>
      </c>
      <c r="BL12" s="69" t="str">
        <f t="shared" si="51"/>
        <v/>
      </c>
      <c r="BM12" s="69" t="str">
        <f t="shared" si="51"/>
        <v/>
      </c>
      <c r="BN12" s="70"/>
    </row>
    <row r="13" spans="1:66" ht="32" x14ac:dyDescent="0.5">
      <c r="A13" t="str">
        <f>IF('Org Culture + Resources'!G32="Yes","Yes","No")</f>
        <v>No</v>
      </c>
      <c r="B13" s="90"/>
      <c r="C13" s="89" t="s">
        <v>7</v>
      </c>
      <c r="D13" s="140"/>
      <c r="E13" s="236" t="str">
        <f>IF(INDEX('Data Output'!$M:$M,MATCH(LEFT(C13,4),'Data Output'!$E:$E,0))="dd.mm.yy","",INDEX('Data Output'!$M:$M,MATCH(LEFT(C13,4),'Data Output'!$E:$E,0)))</f>
        <v/>
      </c>
      <c r="F13" s="237">
        <f>INDEX('Data Output'!$N:$N,MATCH(LEFT(C13,4),'Data Output'!$E:$E,0))</f>
        <v>0</v>
      </c>
      <c r="G13" s="237">
        <f>INDEX('Data Output'!$O:$O,MATCH(LEFT(C13,4),'Data Output'!$E:$E,0))</f>
        <v>0</v>
      </c>
      <c r="H13" s="237">
        <f>INDEX('Data Output'!$P:$P,MATCH(LEFT(C13,4),'Data Output'!$E:$E,0))</f>
        <v>0</v>
      </c>
      <c r="I13" s="68"/>
      <c r="J13" s="69" t="str">
        <f t="shared" si="52"/>
        <v/>
      </c>
      <c r="K13" s="69" t="str">
        <f t="shared" si="51"/>
        <v/>
      </c>
      <c r="L13" s="69" t="str">
        <f t="shared" si="51"/>
        <v/>
      </c>
      <c r="M13" s="69" t="str">
        <f t="shared" si="51"/>
        <v/>
      </c>
      <c r="N13" s="69" t="str">
        <f t="shared" si="51"/>
        <v/>
      </c>
      <c r="O13" s="69" t="str">
        <f t="shared" si="51"/>
        <v/>
      </c>
      <c r="P13" s="69" t="str">
        <f t="shared" si="51"/>
        <v/>
      </c>
      <c r="Q13" s="69" t="str">
        <f t="shared" si="51"/>
        <v/>
      </c>
      <c r="R13" s="69" t="str">
        <f t="shared" si="51"/>
        <v/>
      </c>
      <c r="S13" s="69" t="str">
        <f t="shared" si="51"/>
        <v/>
      </c>
      <c r="T13" s="69" t="str">
        <f t="shared" si="51"/>
        <v/>
      </c>
      <c r="U13" s="69" t="str">
        <f t="shared" si="51"/>
        <v/>
      </c>
      <c r="V13" s="69" t="str">
        <f t="shared" si="51"/>
        <v/>
      </c>
      <c r="W13" s="69" t="str">
        <f t="shared" si="51"/>
        <v/>
      </c>
      <c r="X13" s="69" t="str">
        <f t="shared" si="51"/>
        <v/>
      </c>
      <c r="Y13" s="69" t="str">
        <f t="shared" si="51"/>
        <v/>
      </c>
      <c r="Z13" s="69" t="str">
        <f t="shared" si="51"/>
        <v/>
      </c>
      <c r="AA13" s="69" t="str">
        <f t="shared" si="51"/>
        <v/>
      </c>
      <c r="AB13" s="69" t="str">
        <f t="shared" si="51"/>
        <v/>
      </c>
      <c r="AC13" s="69" t="str">
        <f t="shared" si="51"/>
        <v/>
      </c>
      <c r="AD13" s="69" t="str">
        <f t="shared" si="51"/>
        <v/>
      </c>
      <c r="AE13" s="69" t="str">
        <f t="shared" si="51"/>
        <v/>
      </c>
      <c r="AF13" s="69" t="str">
        <f t="shared" si="51"/>
        <v/>
      </c>
      <c r="AG13" s="69" t="str">
        <f t="shared" si="51"/>
        <v/>
      </c>
      <c r="AH13" s="69" t="str">
        <f t="shared" si="51"/>
        <v/>
      </c>
      <c r="AI13" s="69" t="str">
        <f t="shared" si="51"/>
        <v/>
      </c>
      <c r="AJ13" s="69" t="str">
        <f t="shared" si="51"/>
        <v/>
      </c>
      <c r="AK13" s="69" t="str">
        <f t="shared" si="51"/>
        <v/>
      </c>
      <c r="AL13" s="69" t="str">
        <f t="shared" si="51"/>
        <v/>
      </c>
      <c r="AM13" s="69" t="str">
        <f t="shared" si="51"/>
        <v/>
      </c>
      <c r="AN13" s="69" t="str">
        <f t="shared" si="51"/>
        <v/>
      </c>
      <c r="AO13" s="69" t="str">
        <f t="shared" si="51"/>
        <v/>
      </c>
      <c r="AP13" s="69" t="str">
        <f t="shared" si="51"/>
        <v/>
      </c>
      <c r="AQ13" s="69" t="str">
        <f t="shared" si="51"/>
        <v/>
      </c>
      <c r="AR13" s="69" t="str">
        <f t="shared" si="51"/>
        <v/>
      </c>
      <c r="AS13" s="69" t="str">
        <f t="shared" si="51"/>
        <v/>
      </c>
      <c r="AT13" s="69" t="str">
        <f t="shared" si="51"/>
        <v/>
      </c>
      <c r="AU13" s="69" t="str">
        <f t="shared" si="51"/>
        <v/>
      </c>
      <c r="AV13" s="69" t="str">
        <f t="shared" si="51"/>
        <v/>
      </c>
      <c r="AW13" s="69" t="str">
        <f t="shared" si="51"/>
        <v/>
      </c>
      <c r="AX13" s="69" t="str">
        <f t="shared" si="51"/>
        <v/>
      </c>
      <c r="AY13" s="69" t="str">
        <f t="shared" si="51"/>
        <v/>
      </c>
      <c r="AZ13" s="69" t="str">
        <f t="shared" si="51"/>
        <v/>
      </c>
      <c r="BA13" s="69" t="str">
        <f t="shared" si="51"/>
        <v/>
      </c>
      <c r="BB13" s="69" t="str">
        <f t="shared" si="51"/>
        <v/>
      </c>
      <c r="BC13" s="69" t="str">
        <f t="shared" si="51"/>
        <v/>
      </c>
      <c r="BD13" s="69" t="str">
        <f t="shared" si="51"/>
        <v/>
      </c>
      <c r="BE13" s="69" t="str">
        <f t="shared" si="51"/>
        <v/>
      </c>
      <c r="BF13" s="69" t="str">
        <f t="shared" si="51"/>
        <v/>
      </c>
      <c r="BG13" s="69" t="str">
        <f t="shared" si="51"/>
        <v/>
      </c>
      <c r="BH13" s="69" t="str">
        <f t="shared" si="51"/>
        <v/>
      </c>
      <c r="BI13" s="69" t="str">
        <f t="shared" si="51"/>
        <v/>
      </c>
      <c r="BJ13" s="69" t="str">
        <f t="shared" si="51"/>
        <v/>
      </c>
      <c r="BK13" s="69" t="str">
        <f t="shared" si="51"/>
        <v/>
      </c>
      <c r="BL13" s="69" t="str">
        <f t="shared" si="51"/>
        <v/>
      </c>
      <c r="BM13" s="69" t="str">
        <f t="shared" si="51"/>
        <v/>
      </c>
      <c r="BN13" s="70"/>
    </row>
    <row r="14" spans="1:66" ht="38.15" customHeight="1" x14ac:dyDescent="0.5">
      <c r="A14" t="str">
        <f>IF('Org Culture + Resources'!G33="Yes","Yes","No")</f>
        <v>No</v>
      </c>
      <c r="B14" s="90"/>
      <c r="C14" s="89" t="s">
        <v>8</v>
      </c>
      <c r="D14" s="140"/>
      <c r="E14" s="236" t="str">
        <f>IF(INDEX('Data Output'!$M:$M,MATCH(LEFT(C14,4),'Data Output'!$E:$E,0))="dd.mm.yy","",INDEX('Data Output'!$M:$M,MATCH(LEFT(C14,4),'Data Output'!$E:$E,0)))</f>
        <v/>
      </c>
      <c r="F14" s="237">
        <f>INDEX('Data Output'!$N:$N,MATCH(LEFT(C14,4),'Data Output'!$E:$E,0))</f>
        <v>0</v>
      </c>
      <c r="G14" s="237">
        <f>INDEX('Data Output'!$O:$O,MATCH(LEFT(C14,4),'Data Output'!$E:$E,0))</f>
        <v>0</v>
      </c>
      <c r="H14" s="237">
        <f>INDEX('Data Output'!$P:$P,MATCH(LEFT(C14,4),'Data Output'!$E:$E,0))</f>
        <v>0</v>
      </c>
      <c r="I14" s="68"/>
      <c r="J14" s="69" t="str">
        <f t="shared" si="52"/>
        <v/>
      </c>
      <c r="K14" s="69" t="str">
        <f t="shared" si="51"/>
        <v/>
      </c>
      <c r="L14" s="69" t="str">
        <f t="shared" si="51"/>
        <v/>
      </c>
      <c r="M14" s="69" t="str">
        <f t="shared" si="51"/>
        <v/>
      </c>
      <c r="N14" s="69" t="str">
        <f t="shared" si="51"/>
        <v/>
      </c>
      <c r="O14" s="69" t="str">
        <f t="shared" si="51"/>
        <v/>
      </c>
      <c r="P14" s="69" t="str">
        <f t="shared" si="51"/>
        <v/>
      </c>
      <c r="Q14" s="69" t="str">
        <f t="shared" si="51"/>
        <v/>
      </c>
      <c r="R14" s="69" t="str">
        <f t="shared" si="51"/>
        <v/>
      </c>
      <c r="S14" s="69" t="str">
        <f t="shared" si="51"/>
        <v/>
      </c>
      <c r="T14" s="69" t="str">
        <f t="shared" si="51"/>
        <v/>
      </c>
      <c r="U14" s="69" t="str">
        <f t="shared" si="51"/>
        <v/>
      </c>
      <c r="V14" s="69" t="str">
        <f t="shared" si="51"/>
        <v/>
      </c>
      <c r="W14" s="69" t="str">
        <f t="shared" si="51"/>
        <v/>
      </c>
      <c r="X14" s="69" t="str">
        <f t="shared" si="51"/>
        <v/>
      </c>
      <c r="Y14" s="69" t="str">
        <f t="shared" si="51"/>
        <v/>
      </c>
      <c r="Z14" s="69" t="str">
        <f t="shared" si="51"/>
        <v/>
      </c>
      <c r="AA14" s="69" t="str">
        <f t="shared" si="51"/>
        <v/>
      </c>
      <c r="AB14" s="69" t="str">
        <f t="shared" si="51"/>
        <v/>
      </c>
      <c r="AC14" s="69" t="str">
        <f t="shared" si="51"/>
        <v/>
      </c>
      <c r="AD14" s="69" t="str">
        <f t="shared" si="51"/>
        <v/>
      </c>
      <c r="AE14" s="69" t="str">
        <f t="shared" si="51"/>
        <v/>
      </c>
      <c r="AF14" s="69" t="str">
        <f t="shared" si="51"/>
        <v/>
      </c>
      <c r="AG14" s="69" t="str">
        <f t="shared" si="51"/>
        <v/>
      </c>
      <c r="AH14" s="69" t="str">
        <f t="shared" si="51"/>
        <v/>
      </c>
      <c r="AI14" s="69" t="str">
        <f t="shared" si="51"/>
        <v/>
      </c>
      <c r="AJ14" s="69" t="str">
        <f t="shared" si="51"/>
        <v/>
      </c>
      <c r="AK14" s="69" t="str">
        <f t="shared" si="51"/>
        <v/>
      </c>
      <c r="AL14" s="69" t="str">
        <f t="shared" si="51"/>
        <v/>
      </c>
      <c r="AM14" s="69" t="str">
        <f t="shared" si="51"/>
        <v/>
      </c>
      <c r="AN14" s="69" t="str">
        <f t="shared" si="51"/>
        <v/>
      </c>
      <c r="AO14" s="69" t="str">
        <f t="shared" si="51"/>
        <v/>
      </c>
      <c r="AP14" s="69" t="str">
        <f t="shared" si="51"/>
        <v/>
      </c>
      <c r="AQ14" s="69" t="str">
        <f t="shared" si="51"/>
        <v/>
      </c>
      <c r="AR14" s="69" t="str">
        <f t="shared" si="51"/>
        <v/>
      </c>
      <c r="AS14" s="69" t="str">
        <f t="shared" si="51"/>
        <v/>
      </c>
      <c r="AT14" s="69" t="str">
        <f t="shared" ref="AT14:BI29" si="53">IFERROR(IF(AND($D14="Goal",AT$5&gt;=$E14,AT$5&lt;=$E14+$H14-1),2,IF(AND($D14="Milestone",AT$5&gt;=$E14,AT$5&lt;=$E14+$H14-1),1,"")),"")</f>
        <v/>
      </c>
      <c r="AU14" s="69" t="str">
        <f t="shared" si="53"/>
        <v/>
      </c>
      <c r="AV14" s="69" t="str">
        <f t="shared" si="53"/>
        <v/>
      </c>
      <c r="AW14" s="69" t="str">
        <f t="shared" si="53"/>
        <v/>
      </c>
      <c r="AX14" s="69" t="str">
        <f t="shared" si="53"/>
        <v/>
      </c>
      <c r="AY14" s="69" t="str">
        <f t="shared" si="53"/>
        <v/>
      </c>
      <c r="AZ14" s="69" t="str">
        <f t="shared" si="53"/>
        <v/>
      </c>
      <c r="BA14" s="69" t="str">
        <f t="shared" si="53"/>
        <v/>
      </c>
      <c r="BB14" s="69" t="str">
        <f t="shared" si="53"/>
        <v/>
      </c>
      <c r="BC14" s="69" t="str">
        <f t="shared" si="53"/>
        <v/>
      </c>
      <c r="BD14" s="69" t="str">
        <f t="shared" si="53"/>
        <v/>
      </c>
      <c r="BE14" s="69" t="str">
        <f t="shared" si="53"/>
        <v/>
      </c>
      <c r="BF14" s="69" t="str">
        <f t="shared" si="53"/>
        <v/>
      </c>
      <c r="BG14" s="69" t="str">
        <f t="shared" si="53"/>
        <v/>
      </c>
      <c r="BH14" s="69" t="str">
        <f t="shared" si="53"/>
        <v/>
      </c>
      <c r="BI14" s="69" t="str">
        <f t="shared" si="53"/>
        <v/>
      </c>
      <c r="BJ14" s="69" t="str">
        <f t="shared" ref="BJ14:BM29" si="54">IFERROR(IF(AND($D14="Goal",BJ$5&gt;=$E14,BJ$5&lt;=$E14+$H14-1),2,IF(AND($D14="Milestone",BJ$5&gt;=$E14,BJ$5&lt;=$E14+$H14-1),1,"")),"")</f>
        <v/>
      </c>
      <c r="BK14" s="69" t="str">
        <f t="shared" si="54"/>
        <v/>
      </c>
      <c r="BL14" s="69" t="str">
        <f t="shared" si="54"/>
        <v/>
      </c>
      <c r="BM14" s="69" t="str">
        <f t="shared" si="54"/>
        <v/>
      </c>
      <c r="BN14" s="70"/>
    </row>
    <row r="15" spans="1:66" ht="34.25" x14ac:dyDescent="0.5">
      <c r="A15" t="str">
        <f>IF('Org Culture + Resources'!G44="Yes","Yes","No")</f>
        <v>No</v>
      </c>
      <c r="B15" s="90"/>
      <c r="C15" s="89" t="s">
        <v>10</v>
      </c>
      <c r="D15" s="140"/>
      <c r="E15" s="236" t="str">
        <f>IF(INDEX('Data Output'!$M:$M,MATCH(LEFT(C15,4),'Data Output'!$E:$E,0))="dd.mm.yy","",INDEX('Data Output'!$M:$M,MATCH(LEFT(C15,4),'Data Output'!$E:$E,0)))</f>
        <v/>
      </c>
      <c r="F15" s="237">
        <f>INDEX('Data Output'!$N:$N,MATCH(LEFT(C15,4),'Data Output'!$E:$E,0))</f>
        <v>0</v>
      </c>
      <c r="G15" s="237">
        <f>INDEX('Data Output'!$O:$O,MATCH(LEFT(C15,4),'Data Output'!$E:$E,0))</f>
        <v>0</v>
      </c>
      <c r="H15" s="237">
        <f>INDEX('Data Output'!$P:$P,MATCH(LEFT(C15,4),'Data Output'!$E:$E,0))</f>
        <v>0</v>
      </c>
      <c r="I15" s="68"/>
      <c r="J15" s="69" t="str">
        <f t="shared" si="52"/>
        <v/>
      </c>
      <c r="K15" s="69" t="str">
        <f t="shared" si="52"/>
        <v/>
      </c>
      <c r="L15" s="69" t="str">
        <f t="shared" si="52"/>
        <v/>
      </c>
      <c r="M15" s="69" t="str">
        <f t="shared" si="52"/>
        <v/>
      </c>
      <c r="N15" s="69" t="str">
        <f t="shared" si="52"/>
        <v/>
      </c>
      <c r="O15" s="69" t="str">
        <f t="shared" si="52"/>
        <v/>
      </c>
      <c r="P15" s="69" t="str">
        <f t="shared" si="52"/>
        <v/>
      </c>
      <c r="Q15" s="69" t="str">
        <f t="shared" si="52"/>
        <v/>
      </c>
      <c r="R15" s="69" t="str">
        <f t="shared" si="52"/>
        <v/>
      </c>
      <c r="S15" s="69" t="str">
        <f t="shared" si="52"/>
        <v/>
      </c>
      <c r="T15" s="69" t="str">
        <f t="shared" si="52"/>
        <v/>
      </c>
      <c r="U15" s="69" t="str">
        <f t="shared" si="52"/>
        <v/>
      </c>
      <c r="V15" s="69" t="str">
        <f t="shared" si="52"/>
        <v/>
      </c>
      <c r="W15" s="69" t="str">
        <f t="shared" si="52"/>
        <v/>
      </c>
      <c r="X15" s="69" t="str">
        <f t="shared" si="52"/>
        <v/>
      </c>
      <c r="Y15" s="69" t="str">
        <f t="shared" si="52"/>
        <v/>
      </c>
      <c r="Z15" s="69" t="str">
        <f t="shared" ref="Z15:AO32" si="55">IFERROR(IF(AND($D15="Goal",Z$5&gt;=$E15,Z$5&lt;=$E15+$H15-1),2,IF(AND($D15="Milestone",Z$5&gt;=$E15,Z$5&lt;=$E15+$H15-1),1,"")),"")</f>
        <v/>
      </c>
      <c r="AA15" s="69" t="str">
        <f t="shared" si="55"/>
        <v/>
      </c>
      <c r="AB15" s="69" t="str">
        <f t="shared" si="55"/>
        <v/>
      </c>
      <c r="AC15" s="69" t="str">
        <f t="shared" si="55"/>
        <v/>
      </c>
      <c r="AD15" s="69" t="str">
        <f t="shared" si="55"/>
        <v/>
      </c>
      <c r="AE15" s="69" t="str">
        <f t="shared" si="55"/>
        <v/>
      </c>
      <c r="AF15" s="69" t="str">
        <f t="shared" si="55"/>
        <v/>
      </c>
      <c r="AG15" s="69" t="str">
        <f t="shared" si="55"/>
        <v/>
      </c>
      <c r="AH15" s="69" t="str">
        <f t="shared" si="55"/>
        <v/>
      </c>
      <c r="AI15" s="69" t="str">
        <f t="shared" si="55"/>
        <v/>
      </c>
      <c r="AJ15" s="69" t="str">
        <f t="shared" si="55"/>
        <v/>
      </c>
      <c r="AK15" s="69" t="str">
        <f t="shared" si="55"/>
        <v/>
      </c>
      <c r="AL15" s="69" t="str">
        <f t="shared" si="55"/>
        <v/>
      </c>
      <c r="AM15" s="69" t="str">
        <f t="shared" si="55"/>
        <v/>
      </c>
      <c r="AN15" s="69" t="str">
        <f t="shared" si="55"/>
        <v/>
      </c>
      <c r="AO15" s="69" t="str">
        <f t="shared" si="55"/>
        <v/>
      </c>
      <c r="AP15" s="69" t="str">
        <f t="shared" ref="AP15:BE30" si="56">IFERROR(IF(AND($D15="Goal",AP$5&gt;=$E15,AP$5&lt;=$E15+$H15-1),2,IF(AND($D15="Milestone",AP$5&gt;=$E15,AP$5&lt;=$E15+$H15-1),1,"")),"")</f>
        <v/>
      </c>
      <c r="AQ15" s="69" t="str">
        <f t="shared" si="56"/>
        <v/>
      </c>
      <c r="AR15" s="69" t="str">
        <f t="shared" si="56"/>
        <v/>
      </c>
      <c r="AS15" s="69" t="str">
        <f t="shared" si="56"/>
        <v/>
      </c>
      <c r="AT15" s="69" t="str">
        <f t="shared" si="56"/>
        <v/>
      </c>
      <c r="AU15" s="69" t="str">
        <f t="shared" si="56"/>
        <v/>
      </c>
      <c r="AV15" s="69" t="str">
        <f t="shared" si="56"/>
        <v/>
      </c>
      <c r="AW15" s="69" t="str">
        <f t="shared" si="56"/>
        <v/>
      </c>
      <c r="AX15" s="69" t="str">
        <f t="shared" si="56"/>
        <v/>
      </c>
      <c r="AY15" s="69" t="str">
        <f t="shared" si="56"/>
        <v/>
      </c>
      <c r="AZ15" s="69" t="str">
        <f t="shared" si="56"/>
        <v/>
      </c>
      <c r="BA15" s="69" t="str">
        <f t="shared" si="56"/>
        <v/>
      </c>
      <c r="BB15" s="69" t="str">
        <f t="shared" si="56"/>
        <v/>
      </c>
      <c r="BC15" s="69" t="str">
        <f t="shared" si="56"/>
        <v/>
      </c>
      <c r="BD15" s="69" t="str">
        <f t="shared" si="56"/>
        <v/>
      </c>
      <c r="BE15" s="69" t="str">
        <f t="shared" si="56"/>
        <v/>
      </c>
      <c r="BF15" s="69" t="str">
        <f t="shared" si="53"/>
        <v/>
      </c>
      <c r="BG15" s="69" t="str">
        <f t="shared" si="53"/>
        <v/>
      </c>
      <c r="BH15" s="69" t="str">
        <f t="shared" si="53"/>
        <v/>
      </c>
      <c r="BI15" s="69" t="str">
        <f t="shared" si="53"/>
        <v/>
      </c>
      <c r="BJ15" s="69" t="str">
        <f t="shared" si="54"/>
        <v/>
      </c>
      <c r="BK15" s="69" t="str">
        <f t="shared" si="54"/>
        <v/>
      </c>
      <c r="BL15" s="69" t="str">
        <f t="shared" si="54"/>
        <v/>
      </c>
      <c r="BM15" s="69" t="str">
        <f t="shared" si="54"/>
        <v/>
      </c>
      <c r="BN15" s="70"/>
    </row>
    <row r="16" spans="1:66" ht="32" x14ac:dyDescent="0.5">
      <c r="A16" t="str">
        <f>IF('Org Culture + Resources'!G45="Yes","Yes","No")</f>
        <v>No</v>
      </c>
      <c r="B16" s="90"/>
      <c r="C16" s="89" t="s">
        <v>11</v>
      </c>
      <c r="D16" s="140"/>
      <c r="E16" s="236" t="str">
        <f>IF(INDEX('Data Output'!$M:$M,MATCH(LEFT(C16,4),'Data Output'!$E:$E,0))="dd.mm.yy","",INDEX('Data Output'!$M:$M,MATCH(LEFT(C16,4),'Data Output'!$E:$E,0)))</f>
        <v/>
      </c>
      <c r="F16" s="237">
        <f>INDEX('Data Output'!$N:$N,MATCH(LEFT(C16,4),'Data Output'!$E:$E,0))</f>
        <v>0</v>
      </c>
      <c r="G16" s="237">
        <f>INDEX('Data Output'!$O:$O,MATCH(LEFT(C16,4),'Data Output'!$E:$E,0))</f>
        <v>0</v>
      </c>
      <c r="H16" s="237">
        <f>INDEX('Data Output'!$P:$P,MATCH(LEFT(C16,4),'Data Output'!$E:$E,0))</f>
        <v>0</v>
      </c>
      <c r="I16" s="68"/>
      <c r="J16" s="69" t="str">
        <f t="shared" si="52"/>
        <v/>
      </c>
      <c r="K16" s="69" t="str">
        <f t="shared" si="52"/>
        <v/>
      </c>
      <c r="L16" s="69" t="str">
        <f t="shared" si="52"/>
        <v/>
      </c>
      <c r="M16" s="69" t="str">
        <f t="shared" si="52"/>
        <v/>
      </c>
      <c r="N16" s="69" t="str">
        <f t="shared" si="52"/>
        <v/>
      </c>
      <c r="O16" s="69" t="str">
        <f t="shared" si="52"/>
        <v/>
      </c>
      <c r="P16" s="69" t="str">
        <f t="shared" si="52"/>
        <v/>
      </c>
      <c r="Q16" s="69" t="str">
        <f t="shared" si="52"/>
        <v/>
      </c>
      <c r="R16" s="69" t="str">
        <f t="shared" si="52"/>
        <v/>
      </c>
      <c r="S16" s="69" t="str">
        <f t="shared" si="52"/>
        <v/>
      </c>
      <c r="T16" s="69" t="str">
        <f t="shared" si="52"/>
        <v/>
      </c>
      <c r="U16" s="69" t="str">
        <f t="shared" si="52"/>
        <v/>
      </c>
      <c r="V16" s="69" t="str">
        <f t="shared" si="52"/>
        <v/>
      </c>
      <c r="W16" s="69" t="str">
        <f t="shared" si="52"/>
        <v/>
      </c>
      <c r="X16" s="69" t="str">
        <f t="shared" si="52"/>
        <v/>
      </c>
      <c r="Y16" s="69" t="str">
        <f t="shared" si="52"/>
        <v/>
      </c>
      <c r="Z16" s="69" t="str">
        <f t="shared" si="55"/>
        <v/>
      </c>
      <c r="AA16" s="69" t="str">
        <f t="shared" si="55"/>
        <v/>
      </c>
      <c r="AB16" s="69" t="str">
        <f t="shared" si="55"/>
        <v/>
      </c>
      <c r="AC16" s="69" t="str">
        <f t="shared" si="55"/>
        <v/>
      </c>
      <c r="AD16" s="69" t="str">
        <f t="shared" si="55"/>
        <v/>
      </c>
      <c r="AE16" s="69" t="str">
        <f t="shared" si="55"/>
        <v/>
      </c>
      <c r="AF16" s="69" t="str">
        <f t="shared" si="55"/>
        <v/>
      </c>
      <c r="AG16" s="69" t="str">
        <f t="shared" si="55"/>
        <v/>
      </c>
      <c r="AH16" s="69" t="str">
        <f t="shared" si="55"/>
        <v/>
      </c>
      <c r="AI16" s="69" t="str">
        <f t="shared" si="55"/>
        <v/>
      </c>
      <c r="AJ16" s="69" t="str">
        <f t="shared" si="55"/>
        <v/>
      </c>
      <c r="AK16" s="69" t="str">
        <f t="shared" si="55"/>
        <v/>
      </c>
      <c r="AL16" s="69" t="str">
        <f t="shared" si="55"/>
        <v/>
      </c>
      <c r="AM16" s="69" t="str">
        <f t="shared" si="55"/>
        <v/>
      </c>
      <c r="AN16" s="69" t="str">
        <f t="shared" si="55"/>
        <v/>
      </c>
      <c r="AO16" s="69" t="str">
        <f t="shared" si="55"/>
        <v/>
      </c>
      <c r="AP16" s="69" t="str">
        <f t="shared" si="56"/>
        <v/>
      </c>
      <c r="AQ16" s="69" t="str">
        <f t="shared" si="56"/>
        <v/>
      </c>
      <c r="AR16" s="69" t="str">
        <f t="shared" si="56"/>
        <v/>
      </c>
      <c r="AS16" s="69" t="str">
        <f t="shared" si="56"/>
        <v/>
      </c>
      <c r="AT16" s="69" t="str">
        <f t="shared" si="56"/>
        <v/>
      </c>
      <c r="AU16" s="69" t="str">
        <f t="shared" si="56"/>
        <v/>
      </c>
      <c r="AV16" s="69" t="str">
        <f t="shared" si="56"/>
        <v/>
      </c>
      <c r="AW16" s="69" t="str">
        <f t="shared" si="56"/>
        <v/>
      </c>
      <c r="AX16" s="69" t="str">
        <f t="shared" si="56"/>
        <v/>
      </c>
      <c r="AY16" s="69" t="str">
        <f t="shared" si="56"/>
        <v/>
      </c>
      <c r="AZ16" s="69" t="str">
        <f t="shared" si="56"/>
        <v/>
      </c>
      <c r="BA16" s="69" t="str">
        <f t="shared" si="56"/>
        <v/>
      </c>
      <c r="BB16" s="69" t="str">
        <f t="shared" si="56"/>
        <v/>
      </c>
      <c r="BC16" s="69" t="str">
        <f t="shared" si="56"/>
        <v/>
      </c>
      <c r="BD16" s="69" t="str">
        <f t="shared" si="56"/>
        <v/>
      </c>
      <c r="BE16" s="69" t="str">
        <f t="shared" si="56"/>
        <v/>
      </c>
      <c r="BF16" s="69" t="str">
        <f t="shared" si="53"/>
        <v/>
      </c>
      <c r="BG16" s="69" t="str">
        <f t="shared" si="53"/>
        <v/>
      </c>
      <c r="BH16" s="69" t="str">
        <f t="shared" si="53"/>
        <v/>
      </c>
      <c r="BI16" s="69" t="str">
        <f t="shared" si="53"/>
        <v/>
      </c>
      <c r="BJ16" s="69" t="str">
        <f t="shared" si="54"/>
        <v/>
      </c>
      <c r="BK16" s="69" t="str">
        <f t="shared" si="54"/>
        <v/>
      </c>
      <c r="BL16" s="69" t="str">
        <f t="shared" si="54"/>
        <v/>
      </c>
      <c r="BM16" s="69" t="str">
        <f t="shared" si="54"/>
        <v/>
      </c>
      <c r="BN16" s="70"/>
    </row>
    <row r="17" spans="1:66" ht="32" x14ac:dyDescent="0.5">
      <c r="A17" t="str">
        <f>IF('Org Culture + Resources'!G46="Yes","Yes","No")</f>
        <v>No</v>
      </c>
      <c r="B17" s="90"/>
      <c r="C17" s="89" t="s">
        <v>12</v>
      </c>
      <c r="D17" s="140"/>
      <c r="E17" s="236" t="str">
        <f>IF(INDEX('Data Output'!$M:$M,MATCH(LEFT(C17,4),'Data Output'!$E:$E,0))="dd.mm.yy","",INDEX('Data Output'!$M:$M,MATCH(LEFT(C17,4),'Data Output'!$E:$E,0)))</f>
        <v/>
      </c>
      <c r="F17" s="237">
        <f>INDEX('Data Output'!$N:$N,MATCH(LEFT(C17,4),'Data Output'!$E:$E,0))</f>
        <v>0</v>
      </c>
      <c r="G17" s="237">
        <f>INDEX('Data Output'!$O:$O,MATCH(LEFT(C17,4),'Data Output'!$E:$E,0))</f>
        <v>0</v>
      </c>
      <c r="H17" s="237">
        <f>INDEX('Data Output'!$P:$P,MATCH(LEFT(C17,4),'Data Output'!$E:$E,0))</f>
        <v>0</v>
      </c>
      <c r="I17" s="68"/>
      <c r="J17" s="69" t="str">
        <f t="shared" si="52"/>
        <v/>
      </c>
      <c r="K17" s="69" t="str">
        <f t="shared" si="52"/>
        <v/>
      </c>
      <c r="L17" s="69" t="str">
        <f t="shared" si="52"/>
        <v/>
      </c>
      <c r="M17" s="69" t="str">
        <f t="shared" si="52"/>
        <v/>
      </c>
      <c r="N17" s="69" t="str">
        <f t="shared" si="52"/>
        <v/>
      </c>
      <c r="O17" s="69" t="str">
        <f t="shared" si="52"/>
        <v/>
      </c>
      <c r="P17" s="69" t="str">
        <f t="shared" si="52"/>
        <v/>
      </c>
      <c r="Q17" s="69" t="str">
        <f t="shared" si="52"/>
        <v/>
      </c>
      <c r="R17" s="69" t="str">
        <f t="shared" si="52"/>
        <v/>
      </c>
      <c r="S17" s="69" t="str">
        <f t="shared" si="52"/>
        <v/>
      </c>
      <c r="T17" s="69" t="str">
        <f t="shared" si="52"/>
        <v/>
      </c>
      <c r="U17" s="69" t="str">
        <f t="shared" si="52"/>
        <v/>
      </c>
      <c r="V17" s="69" t="str">
        <f t="shared" si="52"/>
        <v/>
      </c>
      <c r="W17" s="69" t="str">
        <f t="shared" si="52"/>
        <v/>
      </c>
      <c r="X17" s="69" t="str">
        <f t="shared" si="52"/>
        <v/>
      </c>
      <c r="Y17" s="69" t="str">
        <f t="shared" si="52"/>
        <v/>
      </c>
      <c r="Z17" s="69" t="str">
        <f t="shared" si="55"/>
        <v/>
      </c>
      <c r="AA17" s="69" t="str">
        <f t="shared" si="55"/>
        <v/>
      </c>
      <c r="AB17" s="69" t="str">
        <f t="shared" si="55"/>
        <v/>
      </c>
      <c r="AC17" s="69" t="str">
        <f t="shared" si="55"/>
        <v/>
      </c>
      <c r="AD17" s="69" t="str">
        <f t="shared" si="55"/>
        <v/>
      </c>
      <c r="AE17" s="69" t="str">
        <f t="shared" si="55"/>
        <v/>
      </c>
      <c r="AF17" s="69" t="str">
        <f t="shared" si="55"/>
        <v/>
      </c>
      <c r="AG17" s="69" t="str">
        <f t="shared" si="55"/>
        <v/>
      </c>
      <c r="AH17" s="69" t="str">
        <f t="shared" si="55"/>
        <v/>
      </c>
      <c r="AI17" s="69" t="str">
        <f t="shared" si="55"/>
        <v/>
      </c>
      <c r="AJ17" s="69" t="str">
        <f t="shared" si="55"/>
        <v/>
      </c>
      <c r="AK17" s="69" t="str">
        <f t="shared" si="55"/>
        <v/>
      </c>
      <c r="AL17" s="69" t="str">
        <f t="shared" si="55"/>
        <v/>
      </c>
      <c r="AM17" s="69" t="str">
        <f t="shared" si="55"/>
        <v/>
      </c>
      <c r="AN17" s="69" t="str">
        <f t="shared" si="55"/>
        <v/>
      </c>
      <c r="AO17" s="69" t="str">
        <f t="shared" si="55"/>
        <v/>
      </c>
      <c r="AP17" s="69" t="str">
        <f t="shared" si="56"/>
        <v/>
      </c>
      <c r="AQ17" s="69" t="str">
        <f t="shared" si="56"/>
        <v/>
      </c>
      <c r="AR17" s="69" t="str">
        <f t="shared" si="56"/>
        <v/>
      </c>
      <c r="AS17" s="69" t="str">
        <f t="shared" si="56"/>
        <v/>
      </c>
      <c r="AT17" s="69" t="str">
        <f t="shared" si="56"/>
        <v/>
      </c>
      <c r="AU17" s="69" t="str">
        <f t="shared" si="56"/>
        <v/>
      </c>
      <c r="AV17" s="69" t="str">
        <f t="shared" si="56"/>
        <v/>
      </c>
      <c r="AW17" s="69" t="str">
        <f t="shared" si="56"/>
        <v/>
      </c>
      <c r="AX17" s="69" t="str">
        <f t="shared" si="56"/>
        <v/>
      </c>
      <c r="AY17" s="69" t="str">
        <f t="shared" si="56"/>
        <v/>
      </c>
      <c r="AZ17" s="69" t="str">
        <f t="shared" si="56"/>
        <v/>
      </c>
      <c r="BA17" s="69" t="str">
        <f t="shared" si="56"/>
        <v/>
      </c>
      <c r="BB17" s="69" t="str">
        <f t="shared" si="56"/>
        <v/>
      </c>
      <c r="BC17" s="69" t="str">
        <f t="shared" si="56"/>
        <v/>
      </c>
      <c r="BD17" s="69" t="str">
        <f t="shared" si="56"/>
        <v/>
      </c>
      <c r="BE17" s="69" t="str">
        <f t="shared" si="56"/>
        <v/>
      </c>
      <c r="BF17" s="69" t="str">
        <f t="shared" si="53"/>
        <v/>
      </c>
      <c r="BG17" s="69" t="str">
        <f t="shared" si="53"/>
        <v/>
      </c>
      <c r="BH17" s="69" t="str">
        <f t="shared" si="53"/>
        <v/>
      </c>
      <c r="BI17" s="69" t="str">
        <f t="shared" si="53"/>
        <v/>
      </c>
      <c r="BJ17" s="69" t="str">
        <f t="shared" si="54"/>
        <v/>
      </c>
      <c r="BK17" s="69" t="str">
        <f t="shared" si="54"/>
        <v/>
      </c>
      <c r="BL17" s="69" t="str">
        <f t="shared" si="54"/>
        <v/>
      </c>
      <c r="BM17" s="69" t="str">
        <f t="shared" si="54"/>
        <v/>
      </c>
      <c r="BN17" s="70"/>
    </row>
    <row r="18" spans="1:66" ht="32" x14ac:dyDescent="0.5">
      <c r="A18" t="str">
        <f>IF('Org Culture + Resources'!G57="Yes","Yes","No")</f>
        <v>No</v>
      </c>
      <c r="B18" s="90"/>
      <c r="C18" s="89" t="s">
        <v>15</v>
      </c>
      <c r="D18" s="140"/>
      <c r="E18" s="236" t="str">
        <f>IF(INDEX('Data Output'!$M:$M,MATCH(LEFT(C18,4),'Data Output'!$E:$E,0))="dd.mm.yy","",INDEX('Data Output'!$M:$M,MATCH(LEFT(C18,4),'Data Output'!$E:$E,0)))</f>
        <v/>
      </c>
      <c r="F18" s="237">
        <f>INDEX('Data Output'!$N:$N,MATCH(LEFT(C18,4),'Data Output'!$E:$E,0))</f>
        <v>0</v>
      </c>
      <c r="G18" s="237">
        <f>INDEX('Data Output'!$O:$O,MATCH(LEFT(C18,4),'Data Output'!$E:$E,0))</f>
        <v>0</v>
      </c>
      <c r="H18" s="237">
        <f>INDEX('Data Output'!$P:$P,MATCH(LEFT(C18,4),'Data Output'!$E:$E,0))</f>
        <v>0</v>
      </c>
      <c r="I18" s="68"/>
      <c r="J18" s="69" t="str">
        <f t="shared" si="52"/>
        <v/>
      </c>
      <c r="K18" s="69" t="str">
        <f t="shared" si="52"/>
        <v/>
      </c>
      <c r="L18" s="69" t="str">
        <f t="shared" si="52"/>
        <v/>
      </c>
      <c r="M18" s="69" t="str">
        <f t="shared" si="52"/>
        <v/>
      </c>
      <c r="N18" s="69" t="str">
        <f t="shared" si="52"/>
        <v/>
      </c>
      <c r="O18" s="69" t="str">
        <f t="shared" si="52"/>
        <v/>
      </c>
      <c r="P18" s="69" t="str">
        <f t="shared" si="52"/>
        <v/>
      </c>
      <c r="Q18" s="69" t="str">
        <f t="shared" si="52"/>
        <v/>
      </c>
      <c r="R18" s="69" t="str">
        <f t="shared" si="52"/>
        <v/>
      </c>
      <c r="S18" s="69" t="str">
        <f t="shared" si="52"/>
        <v/>
      </c>
      <c r="T18" s="69" t="str">
        <f t="shared" si="52"/>
        <v/>
      </c>
      <c r="U18" s="69" t="str">
        <f t="shared" si="52"/>
        <v/>
      </c>
      <c r="V18" s="69" t="str">
        <f t="shared" si="52"/>
        <v/>
      </c>
      <c r="W18" s="69" t="str">
        <f t="shared" si="52"/>
        <v/>
      </c>
      <c r="X18" s="69" t="str">
        <f t="shared" si="52"/>
        <v/>
      </c>
      <c r="Y18" s="69" t="str">
        <f t="shared" si="52"/>
        <v/>
      </c>
      <c r="Z18" s="69" t="str">
        <f t="shared" si="55"/>
        <v/>
      </c>
      <c r="AA18" s="69" t="str">
        <f t="shared" si="55"/>
        <v/>
      </c>
      <c r="AB18" s="69" t="str">
        <f t="shared" si="55"/>
        <v/>
      </c>
      <c r="AC18" s="69" t="str">
        <f t="shared" si="55"/>
        <v/>
      </c>
      <c r="AD18" s="69" t="str">
        <f t="shared" si="55"/>
        <v/>
      </c>
      <c r="AE18" s="69" t="str">
        <f t="shared" si="55"/>
        <v/>
      </c>
      <c r="AF18" s="69" t="str">
        <f t="shared" si="55"/>
        <v/>
      </c>
      <c r="AG18" s="69" t="str">
        <f t="shared" si="55"/>
        <v/>
      </c>
      <c r="AH18" s="69" t="str">
        <f t="shared" si="55"/>
        <v/>
      </c>
      <c r="AI18" s="69" t="str">
        <f t="shared" si="55"/>
        <v/>
      </c>
      <c r="AJ18" s="69" t="str">
        <f t="shared" si="55"/>
        <v/>
      </c>
      <c r="AK18" s="69" t="str">
        <f t="shared" si="55"/>
        <v/>
      </c>
      <c r="AL18" s="69" t="str">
        <f t="shared" si="55"/>
        <v/>
      </c>
      <c r="AM18" s="69" t="str">
        <f t="shared" si="55"/>
        <v/>
      </c>
      <c r="AN18" s="69" t="str">
        <f t="shared" si="55"/>
        <v/>
      </c>
      <c r="AO18" s="69" t="str">
        <f t="shared" si="55"/>
        <v/>
      </c>
      <c r="AP18" s="69" t="str">
        <f t="shared" si="56"/>
        <v/>
      </c>
      <c r="AQ18" s="69" t="str">
        <f t="shared" si="56"/>
        <v/>
      </c>
      <c r="AR18" s="69" t="str">
        <f t="shared" si="56"/>
        <v/>
      </c>
      <c r="AS18" s="69" t="str">
        <f t="shared" si="56"/>
        <v/>
      </c>
      <c r="AT18" s="69" t="str">
        <f t="shared" si="56"/>
        <v/>
      </c>
      <c r="AU18" s="69" t="str">
        <f t="shared" si="56"/>
        <v/>
      </c>
      <c r="AV18" s="69" t="str">
        <f t="shared" si="56"/>
        <v/>
      </c>
      <c r="AW18" s="69" t="str">
        <f t="shared" si="56"/>
        <v/>
      </c>
      <c r="AX18" s="69" t="str">
        <f t="shared" si="56"/>
        <v/>
      </c>
      <c r="AY18" s="69" t="str">
        <f t="shared" si="56"/>
        <v/>
      </c>
      <c r="AZ18" s="69" t="str">
        <f t="shared" si="56"/>
        <v/>
      </c>
      <c r="BA18" s="69" t="str">
        <f t="shared" si="56"/>
        <v/>
      </c>
      <c r="BB18" s="69" t="str">
        <f t="shared" si="56"/>
        <v/>
      </c>
      <c r="BC18" s="69" t="str">
        <f t="shared" si="56"/>
        <v/>
      </c>
      <c r="BD18" s="69" t="str">
        <f t="shared" si="56"/>
        <v/>
      </c>
      <c r="BE18" s="69" t="str">
        <f t="shared" si="56"/>
        <v/>
      </c>
      <c r="BF18" s="69" t="str">
        <f t="shared" si="53"/>
        <v/>
      </c>
      <c r="BG18" s="69" t="str">
        <f t="shared" si="53"/>
        <v/>
      </c>
      <c r="BH18" s="69" t="str">
        <f t="shared" si="53"/>
        <v/>
      </c>
      <c r="BI18" s="69" t="str">
        <f t="shared" si="53"/>
        <v/>
      </c>
      <c r="BJ18" s="69" t="str">
        <f t="shared" si="54"/>
        <v/>
      </c>
      <c r="BK18" s="69" t="str">
        <f t="shared" si="54"/>
        <v/>
      </c>
      <c r="BL18" s="69" t="str">
        <f t="shared" si="54"/>
        <v/>
      </c>
      <c r="BM18" s="69" t="str">
        <f t="shared" si="54"/>
        <v/>
      </c>
      <c r="BN18" s="70"/>
    </row>
    <row r="19" spans="1:66" ht="32" x14ac:dyDescent="0.5">
      <c r="A19" t="str">
        <f>IF('Org Culture + Resources'!G58="Yes","Yes","No")</f>
        <v>No</v>
      </c>
      <c r="B19" s="90"/>
      <c r="C19" s="89" t="s">
        <v>14</v>
      </c>
      <c r="D19" s="140"/>
      <c r="E19" s="236" t="str">
        <f>IF(INDEX('Data Output'!$M:$M,MATCH(LEFT(C19,4),'Data Output'!$E:$E,0))="dd.mm.yy","",INDEX('Data Output'!$M:$M,MATCH(LEFT(C19,4),'Data Output'!$E:$E,0)))</f>
        <v/>
      </c>
      <c r="F19" s="237">
        <f>INDEX('Data Output'!$N:$N,MATCH(LEFT(C19,4),'Data Output'!$E:$E,0))</f>
        <v>0</v>
      </c>
      <c r="G19" s="237">
        <f>INDEX('Data Output'!$O:$O,MATCH(LEFT(C19,4),'Data Output'!$E:$E,0))</f>
        <v>0</v>
      </c>
      <c r="H19" s="237">
        <f>INDEX('Data Output'!$P:$P,MATCH(LEFT(C19,4),'Data Output'!$E:$E,0))</f>
        <v>0</v>
      </c>
      <c r="I19" s="68"/>
      <c r="J19" s="69" t="str">
        <f t="shared" si="52"/>
        <v/>
      </c>
      <c r="K19" s="69" t="str">
        <f t="shared" si="52"/>
        <v/>
      </c>
      <c r="L19" s="69" t="str">
        <f t="shared" si="52"/>
        <v/>
      </c>
      <c r="M19" s="69" t="str">
        <f t="shared" si="52"/>
        <v/>
      </c>
      <c r="N19" s="69" t="str">
        <f t="shared" si="52"/>
        <v/>
      </c>
      <c r="O19" s="69" t="str">
        <f t="shared" si="52"/>
        <v/>
      </c>
      <c r="P19" s="69" t="str">
        <f t="shared" si="52"/>
        <v/>
      </c>
      <c r="Q19" s="69" t="str">
        <f t="shared" si="52"/>
        <v/>
      </c>
      <c r="R19" s="69" t="str">
        <f t="shared" si="52"/>
        <v/>
      </c>
      <c r="S19" s="69" t="str">
        <f t="shared" si="52"/>
        <v/>
      </c>
      <c r="T19" s="69" t="str">
        <f t="shared" si="52"/>
        <v/>
      </c>
      <c r="U19" s="69" t="str">
        <f t="shared" si="52"/>
        <v/>
      </c>
      <c r="V19" s="69" t="str">
        <f t="shared" si="52"/>
        <v/>
      </c>
      <c r="W19" s="69" t="str">
        <f t="shared" si="52"/>
        <v/>
      </c>
      <c r="X19" s="69" t="str">
        <f t="shared" si="52"/>
        <v/>
      </c>
      <c r="Y19" s="69" t="str">
        <f t="shared" si="52"/>
        <v/>
      </c>
      <c r="Z19" s="69" t="str">
        <f t="shared" si="55"/>
        <v/>
      </c>
      <c r="AA19" s="69" t="str">
        <f t="shared" si="55"/>
        <v/>
      </c>
      <c r="AB19" s="69" t="str">
        <f t="shared" si="55"/>
        <v/>
      </c>
      <c r="AC19" s="69" t="str">
        <f t="shared" si="55"/>
        <v/>
      </c>
      <c r="AD19" s="69" t="str">
        <f t="shared" si="55"/>
        <v/>
      </c>
      <c r="AE19" s="69" t="str">
        <f t="shared" si="55"/>
        <v/>
      </c>
      <c r="AF19" s="69" t="str">
        <f t="shared" si="55"/>
        <v/>
      </c>
      <c r="AG19" s="69" t="str">
        <f t="shared" si="55"/>
        <v/>
      </c>
      <c r="AH19" s="69" t="str">
        <f t="shared" si="55"/>
        <v/>
      </c>
      <c r="AI19" s="69" t="str">
        <f t="shared" si="55"/>
        <v/>
      </c>
      <c r="AJ19" s="69" t="str">
        <f t="shared" si="55"/>
        <v/>
      </c>
      <c r="AK19" s="69" t="str">
        <f t="shared" si="55"/>
        <v/>
      </c>
      <c r="AL19" s="69" t="str">
        <f t="shared" si="55"/>
        <v/>
      </c>
      <c r="AM19" s="69" t="str">
        <f t="shared" si="55"/>
        <v/>
      </c>
      <c r="AN19" s="69" t="str">
        <f t="shared" si="55"/>
        <v/>
      </c>
      <c r="AO19" s="69" t="str">
        <f t="shared" si="55"/>
        <v/>
      </c>
      <c r="AP19" s="69" t="str">
        <f t="shared" si="56"/>
        <v/>
      </c>
      <c r="AQ19" s="69" t="str">
        <f t="shared" si="56"/>
        <v/>
      </c>
      <c r="AR19" s="69" t="str">
        <f t="shared" si="56"/>
        <v/>
      </c>
      <c r="AS19" s="69" t="str">
        <f t="shared" si="56"/>
        <v/>
      </c>
      <c r="AT19" s="69" t="str">
        <f t="shared" si="56"/>
        <v/>
      </c>
      <c r="AU19" s="69" t="str">
        <f t="shared" si="56"/>
        <v/>
      </c>
      <c r="AV19" s="69" t="str">
        <f t="shared" si="56"/>
        <v/>
      </c>
      <c r="AW19" s="69" t="str">
        <f t="shared" si="56"/>
        <v/>
      </c>
      <c r="AX19" s="69" t="str">
        <f t="shared" si="56"/>
        <v/>
      </c>
      <c r="AY19" s="69" t="str">
        <f t="shared" si="56"/>
        <v/>
      </c>
      <c r="AZ19" s="69" t="str">
        <f t="shared" si="56"/>
        <v/>
      </c>
      <c r="BA19" s="69" t="str">
        <f t="shared" si="56"/>
        <v/>
      </c>
      <c r="BB19" s="69" t="str">
        <f t="shared" si="56"/>
        <v/>
      </c>
      <c r="BC19" s="69" t="str">
        <f t="shared" si="56"/>
        <v/>
      </c>
      <c r="BD19" s="69" t="str">
        <f t="shared" si="56"/>
        <v/>
      </c>
      <c r="BE19" s="69" t="str">
        <f t="shared" si="56"/>
        <v/>
      </c>
      <c r="BF19" s="69" t="str">
        <f t="shared" si="53"/>
        <v/>
      </c>
      <c r="BG19" s="69" t="str">
        <f t="shared" si="53"/>
        <v/>
      </c>
      <c r="BH19" s="69" t="str">
        <f t="shared" si="53"/>
        <v/>
      </c>
      <c r="BI19" s="69" t="str">
        <f t="shared" si="53"/>
        <v/>
      </c>
      <c r="BJ19" s="69" t="str">
        <f t="shared" si="54"/>
        <v/>
      </c>
      <c r="BK19" s="69" t="str">
        <f t="shared" si="54"/>
        <v/>
      </c>
      <c r="BL19" s="69" t="str">
        <f t="shared" si="54"/>
        <v/>
      </c>
      <c r="BM19" s="69" t="str">
        <f t="shared" si="54"/>
        <v/>
      </c>
      <c r="BN19" s="70"/>
    </row>
    <row r="20" spans="1:66" ht="32" x14ac:dyDescent="0.5">
      <c r="A20" t="str">
        <f>IF('Org Culture + Resources'!G59="Yes","Yes","No")</f>
        <v>No</v>
      </c>
      <c r="B20" s="90"/>
      <c r="C20" s="89" t="s">
        <v>271</v>
      </c>
      <c r="D20" s="140"/>
      <c r="E20" s="141"/>
      <c r="F20" s="237">
        <f>INDEX('Data Output'!$N:$N,MATCH(LEFT(C20,4),'Data Output'!$E:$E,0))</f>
        <v>0</v>
      </c>
      <c r="G20" s="237">
        <f>INDEX('Data Output'!$O:$O,MATCH(LEFT(C20,4),'Data Output'!$E:$E,0))</f>
        <v>0</v>
      </c>
      <c r="H20" s="237">
        <f>INDEX('Data Output'!$P:$P,MATCH(LEFT(C20,4),'Data Output'!$E:$E,0))</f>
        <v>0</v>
      </c>
      <c r="I20" s="68"/>
      <c r="J20" s="69" t="str">
        <f t="shared" si="52"/>
        <v/>
      </c>
      <c r="K20" s="69" t="str">
        <f t="shared" si="52"/>
        <v/>
      </c>
      <c r="L20" s="69" t="str">
        <f t="shared" si="52"/>
        <v/>
      </c>
      <c r="M20" s="69" t="str">
        <f t="shared" si="52"/>
        <v/>
      </c>
      <c r="N20" s="69" t="str">
        <f t="shared" si="52"/>
        <v/>
      </c>
      <c r="O20" s="69" t="str">
        <f t="shared" si="52"/>
        <v/>
      </c>
      <c r="P20" s="69" t="str">
        <f t="shared" si="52"/>
        <v/>
      </c>
      <c r="Q20" s="69" t="str">
        <f t="shared" si="52"/>
        <v/>
      </c>
      <c r="R20" s="69" t="str">
        <f t="shared" si="52"/>
        <v/>
      </c>
      <c r="S20" s="69" t="str">
        <f t="shared" si="52"/>
        <v/>
      </c>
      <c r="T20" s="69" t="str">
        <f t="shared" si="52"/>
        <v/>
      </c>
      <c r="U20" s="69" t="str">
        <f t="shared" si="52"/>
        <v/>
      </c>
      <c r="V20" s="69" t="str">
        <f t="shared" si="52"/>
        <v/>
      </c>
      <c r="W20" s="69" t="str">
        <f t="shared" si="52"/>
        <v/>
      </c>
      <c r="X20" s="69" t="str">
        <f t="shared" si="52"/>
        <v/>
      </c>
      <c r="Y20" s="69" t="str">
        <f t="shared" si="52"/>
        <v/>
      </c>
      <c r="Z20" s="69" t="str">
        <f t="shared" si="55"/>
        <v/>
      </c>
      <c r="AA20" s="69" t="str">
        <f t="shared" si="55"/>
        <v/>
      </c>
      <c r="AB20" s="69" t="str">
        <f t="shared" si="55"/>
        <v/>
      </c>
      <c r="AC20" s="69" t="str">
        <f t="shared" si="55"/>
        <v/>
      </c>
      <c r="AD20" s="69" t="str">
        <f t="shared" si="55"/>
        <v/>
      </c>
      <c r="AE20" s="69" t="str">
        <f t="shared" si="55"/>
        <v/>
      </c>
      <c r="AF20" s="69" t="str">
        <f t="shared" si="55"/>
        <v/>
      </c>
      <c r="AG20" s="69" t="str">
        <f t="shared" si="55"/>
        <v/>
      </c>
      <c r="AH20" s="69" t="str">
        <f t="shared" si="55"/>
        <v/>
      </c>
      <c r="AI20" s="69" t="str">
        <f t="shared" si="55"/>
        <v/>
      </c>
      <c r="AJ20" s="69" t="str">
        <f t="shared" si="55"/>
        <v/>
      </c>
      <c r="AK20" s="69" t="str">
        <f t="shared" si="55"/>
        <v/>
      </c>
      <c r="AL20" s="69" t="str">
        <f t="shared" si="55"/>
        <v/>
      </c>
      <c r="AM20" s="69" t="str">
        <f t="shared" si="55"/>
        <v/>
      </c>
      <c r="AN20" s="69" t="str">
        <f t="shared" si="55"/>
        <v/>
      </c>
      <c r="AO20" s="69" t="str">
        <f t="shared" si="55"/>
        <v/>
      </c>
      <c r="AP20" s="69" t="str">
        <f t="shared" si="56"/>
        <v/>
      </c>
      <c r="AQ20" s="69" t="str">
        <f t="shared" si="56"/>
        <v/>
      </c>
      <c r="AR20" s="69" t="str">
        <f t="shared" si="56"/>
        <v/>
      </c>
      <c r="AS20" s="69" t="str">
        <f t="shared" si="56"/>
        <v/>
      </c>
      <c r="AT20" s="69" t="str">
        <f t="shared" si="56"/>
        <v/>
      </c>
      <c r="AU20" s="69" t="str">
        <f t="shared" si="56"/>
        <v/>
      </c>
      <c r="AV20" s="69" t="str">
        <f t="shared" si="56"/>
        <v/>
      </c>
      <c r="AW20" s="69" t="str">
        <f t="shared" si="56"/>
        <v/>
      </c>
      <c r="AX20" s="69" t="str">
        <f t="shared" si="56"/>
        <v/>
      </c>
      <c r="AY20" s="69" t="str">
        <f t="shared" si="56"/>
        <v/>
      </c>
      <c r="AZ20" s="69" t="str">
        <f t="shared" si="56"/>
        <v/>
      </c>
      <c r="BA20" s="69" t="str">
        <f t="shared" si="56"/>
        <v/>
      </c>
      <c r="BB20" s="69" t="str">
        <f t="shared" si="56"/>
        <v/>
      </c>
      <c r="BC20" s="69" t="str">
        <f t="shared" si="56"/>
        <v/>
      </c>
      <c r="BD20" s="69" t="str">
        <f t="shared" si="56"/>
        <v/>
      </c>
      <c r="BE20" s="69" t="str">
        <f t="shared" si="56"/>
        <v/>
      </c>
      <c r="BF20" s="69" t="str">
        <f t="shared" si="53"/>
        <v/>
      </c>
      <c r="BG20" s="69" t="str">
        <f t="shared" si="53"/>
        <v/>
      </c>
      <c r="BH20" s="69" t="str">
        <f t="shared" si="53"/>
        <v/>
      </c>
      <c r="BI20" s="69" t="str">
        <f t="shared" si="53"/>
        <v/>
      </c>
      <c r="BJ20" s="69" t="str">
        <f t="shared" si="54"/>
        <v/>
      </c>
      <c r="BK20" s="69" t="str">
        <f t="shared" si="54"/>
        <v/>
      </c>
      <c r="BL20" s="69" t="str">
        <f t="shared" si="54"/>
        <v/>
      </c>
      <c r="BM20" s="69" t="str">
        <f t="shared" si="54"/>
        <v/>
      </c>
      <c r="BN20" s="70"/>
    </row>
    <row r="21" spans="1:66" x14ac:dyDescent="0.5">
      <c r="B21" s="90"/>
      <c r="C21" s="59"/>
      <c r="D21" s="140"/>
      <c r="E21" s="141"/>
      <c r="F21" s="141"/>
      <c r="G21" s="215"/>
      <c r="H21" s="142"/>
      <c r="I21" s="68"/>
      <c r="J21" s="69" t="str">
        <f t="shared" si="52"/>
        <v/>
      </c>
      <c r="K21" s="69" t="str">
        <f t="shared" si="52"/>
        <v/>
      </c>
      <c r="L21" s="69" t="str">
        <f t="shared" si="52"/>
        <v/>
      </c>
      <c r="M21" s="69" t="str">
        <f t="shared" si="52"/>
        <v/>
      </c>
      <c r="N21" s="69" t="str">
        <f t="shared" si="52"/>
        <v/>
      </c>
      <c r="O21" s="69" t="str">
        <f t="shared" si="52"/>
        <v/>
      </c>
      <c r="P21" s="69" t="str">
        <f t="shared" si="52"/>
        <v/>
      </c>
      <c r="Q21" s="69" t="str">
        <f t="shared" si="52"/>
        <v/>
      </c>
      <c r="R21" s="69" t="str">
        <f t="shared" si="52"/>
        <v/>
      </c>
      <c r="S21" s="69" t="str">
        <f t="shared" si="52"/>
        <v/>
      </c>
      <c r="T21" s="69" t="str">
        <f t="shared" si="52"/>
        <v/>
      </c>
      <c r="U21" s="69" t="str">
        <f t="shared" si="52"/>
        <v/>
      </c>
      <c r="V21" s="69" t="str">
        <f t="shared" si="52"/>
        <v/>
      </c>
      <c r="W21" s="69" t="str">
        <f t="shared" si="52"/>
        <v/>
      </c>
      <c r="X21" s="69" t="str">
        <f t="shared" si="52"/>
        <v/>
      </c>
      <c r="Y21" s="69" t="str">
        <f t="shared" si="52"/>
        <v/>
      </c>
      <c r="Z21" s="69" t="str">
        <f t="shared" si="55"/>
        <v/>
      </c>
      <c r="AA21" s="69" t="str">
        <f t="shared" si="55"/>
        <v/>
      </c>
      <c r="AB21" s="69" t="str">
        <f t="shared" si="55"/>
        <v/>
      </c>
      <c r="AC21" s="69" t="str">
        <f t="shared" si="55"/>
        <v/>
      </c>
      <c r="AD21" s="69" t="str">
        <f t="shared" si="55"/>
        <v/>
      </c>
      <c r="AE21" s="69" t="str">
        <f t="shared" si="55"/>
        <v/>
      </c>
      <c r="AF21" s="69" t="str">
        <f t="shared" si="55"/>
        <v/>
      </c>
      <c r="AG21" s="69" t="str">
        <f t="shared" si="55"/>
        <v/>
      </c>
      <c r="AH21" s="69" t="str">
        <f t="shared" si="55"/>
        <v/>
      </c>
      <c r="AI21" s="69" t="str">
        <f t="shared" si="55"/>
        <v/>
      </c>
      <c r="AJ21" s="69" t="str">
        <f t="shared" si="55"/>
        <v/>
      </c>
      <c r="AK21" s="69" t="str">
        <f t="shared" si="55"/>
        <v/>
      </c>
      <c r="AL21" s="69" t="str">
        <f t="shared" si="55"/>
        <v/>
      </c>
      <c r="AM21" s="69" t="str">
        <f t="shared" si="55"/>
        <v/>
      </c>
      <c r="AN21" s="69" t="str">
        <f t="shared" si="55"/>
        <v/>
      </c>
      <c r="AO21" s="69" t="str">
        <f t="shared" si="55"/>
        <v/>
      </c>
      <c r="AP21" s="69" t="str">
        <f t="shared" si="56"/>
        <v/>
      </c>
      <c r="AQ21" s="69" t="str">
        <f t="shared" si="56"/>
        <v/>
      </c>
      <c r="AR21" s="69" t="str">
        <f t="shared" si="56"/>
        <v/>
      </c>
      <c r="AS21" s="69" t="str">
        <f t="shared" si="56"/>
        <v/>
      </c>
      <c r="AT21" s="69" t="str">
        <f t="shared" si="56"/>
        <v/>
      </c>
      <c r="AU21" s="69" t="str">
        <f t="shared" si="56"/>
        <v/>
      </c>
      <c r="AV21" s="69" t="str">
        <f t="shared" si="56"/>
        <v/>
      </c>
      <c r="AW21" s="69" t="str">
        <f t="shared" si="56"/>
        <v/>
      </c>
      <c r="AX21" s="69" t="str">
        <f t="shared" si="56"/>
        <v/>
      </c>
      <c r="AY21" s="69" t="str">
        <f t="shared" si="56"/>
        <v/>
      </c>
      <c r="AZ21" s="69" t="str">
        <f t="shared" si="56"/>
        <v/>
      </c>
      <c r="BA21" s="69" t="str">
        <f t="shared" si="56"/>
        <v/>
      </c>
      <c r="BB21" s="69" t="str">
        <f t="shared" si="56"/>
        <v/>
      </c>
      <c r="BC21" s="69" t="str">
        <f t="shared" si="56"/>
        <v/>
      </c>
      <c r="BD21" s="69" t="str">
        <f t="shared" si="56"/>
        <v/>
      </c>
      <c r="BE21" s="69" t="str">
        <f t="shared" si="56"/>
        <v/>
      </c>
      <c r="BF21" s="69" t="str">
        <f t="shared" si="53"/>
        <v/>
      </c>
      <c r="BG21" s="69" t="str">
        <f t="shared" si="53"/>
        <v/>
      </c>
      <c r="BH21" s="69" t="str">
        <f t="shared" si="53"/>
        <v/>
      </c>
      <c r="BI21" s="69" t="str">
        <f t="shared" si="53"/>
        <v/>
      </c>
      <c r="BJ21" s="69" t="str">
        <f t="shared" si="54"/>
        <v/>
      </c>
      <c r="BK21" s="69" t="str">
        <f t="shared" si="54"/>
        <v/>
      </c>
      <c r="BL21" s="69" t="str">
        <f t="shared" si="54"/>
        <v/>
      </c>
      <c r="BM21" s="69" t="str">
        <f t="shared" si="54"/>
        <v/>
      </c>
      <c r="BN21" s="70"/>
    </row>
    <row r="22" spans="1:66" x14ac:dyDescent="0.5">
      <c r="B22" s="90"/>
      <c r="C22" s="59"/>
      <c r="D22" s="140"/>
      <c r="E22" s="141"/>
      <c r="F22" s="141"/>
      <c r="G22" s="215"/>
      <c r="H22" s="142"/>
      <c r="I22" s="68"/>
      <c r="J22" s="69" t="str">
        <f t="shared" si="52"/>
        <v/>
      </c>
      <c r="K22" s="69" t="str">
        <f t="shared" si="52"/>
        <v/>
      </c>
      <c r="L22" s="69" t="str">
        <f t="shared" si="52"/>
        <v/>
      </c>
      <c r="M22" s="69" t="str">
        <f t="shared" si="52"/>
        <v/>
      </c>
      <c r="N22" s="69" t="str">
        <f t="shared" si="52"/>
        <v/>
      </c>
      <c r="O22" s="69" t="str">
        <f t="shared" si="52"/>
        <v/>
      </c>
      <c r="P22" s="69" t="str">
        <f t="shared" si="52"/>
        <v/>
      </c>
      <c r="Q22" s="69" t="str">
        <f t="shared" si="52"/>
        <v/>
      </c>
      <c r="R22" s="69" t="str">
        <f t="shared" si="52"/>
        <v/>
      </c>
      <c r="S22" s="69" t="str">
        <f t="shared" si="52"/>
        <v/>
      </c>
      <c r="T22" s="69" t="str">
        <f t="shared" si="52"/>
        <v/>
      </c>
      <c r="U22" s="69" t="str">
        <f t="shared" si="52"/>
        <v/>
      </c>
      <c r="V22" s="69" t="str">
        <f t="shared" si="52"/>
        <v/>
      </c>
      <c r="W22" s="69" t="str">
        <f t="shared" si="52"/>
        <v/>
      </c>
      <c r="X22" s="69" t="str">
        <f t="shared" si="52"/>
        <v/>
      </c>
      <c r="Y22" s="69" t="str">
        <f t="shared" si="52"/>
        <v/>
      </c>
      <c r="Z22" s="69" t="str">
        <f t="shared" si="55"/>
        <v/>
      </c>
      <c r="AA22" s="69" t="str">
        <f t="shared" si="55"/>
        <v/>
      </c>
      <c r="AB22" s="69" t="str">
        <f t="shared" si="55"/>
        <v/>
      </c>
      <c r="AC22" s="69" t="str">
        <f t="shared" si="55"/>
        <v/>
      </c>
      <c r="AD22" s="69" t="str">
        <f t="shared" si="55"/>
        <v/>
      </c>
      <c r="AE22" s="69" t="str">
        <f t="shared" si="55"/>
        <v/>
      </c>
      <c r="AF22" s="69" t="str">
        <f t="shared" si="55"/>
        <v/>
      </c>
      <c r="AG22" s="69" t="str">
        <f t="shared" si="55"/>
        <v/>
      </c>
      <c r="AH22" s="69" t="str">
        <f t="shared" si="55"/>
        <v/>
      </c>
      <c r="AI22" s="69" t="str">
        <f t="shared" si="55"/>
        <v/>
      </c>
      <c r="AJ22" s="69" t="str">
        <f t="shared" si="55"/>
        <v/>
      </c>
      <c r="AK22" s="69" t="str">
        <f t="shared" si="55"/>
        <v/>
      </c>
      <c r="AL22" s="69" t="str">
        <f t="shared" si="55"/>
        <v/>
      </c>
      <c r="AM22" s="69" t="str">
        <f t="shared" si="55"/>
        <v/>
      </c>
      <c r="AN22" s="69" t="str">
        <f t="shared" si="55"/>
        <v/>
      </c>
      <c r="AO22" s="69" t="str">
        <f t="shared" si="55"/>
        <v/>
      </c>
      <c r="AP22" s="69" t="str">
        <f t="shared" si="56"/>
        <v/>
      </c>
      <c r="AQ22" s="69" t="str">
        <f t="shared" si="56"/>
        <v/>
      </c>
      <c r="AR22" s="69" t="str">
        <f t="shared" si="56"/>
        <v/>
      </c>
      <c r="AS22" s="69" t="str">
        <f t="shared" si="56"/>
        <v/>
      </c>
      <c r="AT22" s="69" t="str">
        <f t="shared" si="56"/>
        <v/>
      </c>
      <c r="AU22" s="69" t="str">
        <f t="shared" si="56"/>
        <v/>
      </c>
      <c r="AV22" s="69" t="str">
        <f t="shared" si="56"/>
        <v/>
      </c>
      <c r="AW22" s="69" t="str">
        <f t="shared" si="56"/>
        <v/>
      </c>
      <c r="AX22" s="69" t="str">
        <f t="shared" si="56"/>
        <v/>
      </c>
      <c r="AY22" s="69" t="str">
        <f t="shared" si="56"/>
        <v/>
      </c>
      <c r="AZ22" s="69" t="str">
        <f t="shared" si="56"/>
        <v/>
      </c>
      <c r="BA22" s="69" t="str">
        <f t="shared" si="56"/>
        <v/>
      </c>
      <c r="BB22" s="69" t="str">
        <f t="shared" si="56"/>
        <v/>
      </c>
      <c r="BC22" s="69" t="str">
        <f t="shared" si="56"/>
        <v/>
      </c>
      <c r="BD22" s="69" t="str">
        <f t="shared" si="56"/>
        <v/>
      </c>
      <c r="BE22" s="69" t="str">
        <f t="shared" si="56"/>
        <v/>
      </c>
      <c r="BF22" s="69" t="str">
        <f t="shared" si="53"/>
        <v/>
      </c>
      <c r="BG22" s="69" t="str">
        <f t="shared" si="53"/>
        <v/>
      </c>
      <c r="BH22" s="69" t="str">
        <f t="shared" si="53"/>
        <v/>
      </c>
      <c r="BI22" s="69" t="str">
        <f t="shared" si="53"/>
        <v/>
      </c>
      <c r="BJ22" s="69" t="str">
        <f t="shared" si="54"/>
        <v/>
      </c>
      <c r="BK22" s="69" t="str">
        <f t="shared" si="54"/>
        <v/>
      </c>
      <c r="BL22" s="69" t="str">
        <f t="shared" si="54"/>
        <v/>
      </c>
      <c r="BM22" s="69" t="str">
        <f t="shared" si="54"/>
        <v/>
      </c>
      <c r="BN22" s="70"/>
    </row>
    <row r="23" spans="1:66" x14ac:dyDescent="0.5">
      <c r="A23" s="98" t="s">
        <v>100</v>
      </c>
      <c r="B23" s="90"/>
      <c r="C23" s="64" t="s">
        <v>86</v>
      </c>
      <c r="D23" s="143"/>
      <c r="E23" s="144"/>
      <c r="F23" s="144"/>
      <c r="G23" s="218"/>
      <c r="H23" s="145"/>
      <c r="I23" s="68"/>
      <c r="J23" s="69" t="str">
        <f t="shared" si="52"/>
        <v/>
      </c>
      <c r="K23" s="69" t="str">
        <f t="shared" si="52"/>
        <v/>
      </c>
      <c r="L23" s="69" t="str">
        <f t="shared" si="52"/>
        <v/>
      </c>
      <c r="M23" s="69" t="str">
        <f t="shared" si="52"/>
        <v/>
      </c>
      <c r="N23" s="69" t="str">
        <f t="shared" si="52"/>
        <v/>
      </c>
      <c r="O23" s="69" t="str">
        <f t="shared" si="52"/>
        <v/>
      </c>
      <c r="P23" s="69" t="str">
        <f t="shared" si="52"/>
        <v/>
      </c>
      <c r="Q23" s="69" t="str">
        <f t="shared" si="52"/>
        <v/>
      </c>
      <c r="R23" s="69" t="str">
        <f t="shared" si="52"/>
        <v/>
      </c>
      <c r="S23" s="69" t="str">
        <f t="shared" si="52"/>
        <v/>
      </c>
      <c r="T23" s="69" t="str">
        <f t="shared" si="52"/>
        <v/>
      </c>
      <c r="U23" s="69" t="str">
        <f t="shared" si="52"/>
        <v/>
      </c>
      <c r="V23" s="69" t="str">
        <f t="shared" si="52"/>
        <v/>
      </c>
      <c r="W23" s="69" t="str">
        <f t="shared" si="52"/>
        <v/>
      </c>
      <c r="X23" s="69" t="str">
        <f t="shared" si="52"/>
        <v/>
      </c>
      <c r="Y23" s="69" t="str">
        <f t="shared" si="52"/>
        <v/>
      </c>
      <c r="Z23" s="69" t="str">
        <f t="shared" si="55"/>
        <v/>
      </c>
      <c r="AA23" s="69" t="str">
        <f t="shared" si="55"/>
        <v/>
      </c>
      <c r="AB23" s="69" t="str">
        <f t="shared" si="55"/>
        <v/>
      </c>
      <c r="AC23" s="69" t="str">
        <f t="shared" si="55"/>
        <v/>
      </c>
      <c r="AD23" s="69" t="str">
        <f t="shared" si="55"/>
        <v/>
      </c>
      <c r="AE23" s="69" t="str">
        <f t="shared" si="55"/>
        <v/>
      </c>
      <c r="AF23" s="69" t="str">
        <f t="shared" si="55"/>
        <v/>
      </c>
      <c r="AG23" s="69" t="str">
        <f t="shared" si="55"/>
        <v/>
      </c>
      <c r="AH23" s="69" t="str">
        <f t="shared" si="55"/>
        <v/>
      </c>
      <c r="AI23" s="69" t="str">
        <f t="shared" si="55"/>
        <v/>
      </c>
      <c r="AJ23" s="69" t="str">
        <f t="shared" si="55"/>
        <v/>
      </c>
      <c r="AK23" s="69" t="str">
        <f t="shared" si="55"/>
        <v/>
      </c>
      <c r="AL23" s="69" t="str">
        <f t="shared" si="55"/>
        <v/>
      </c>
      <c r="AM23" s="69" t="str">
        <f t="shared" si="55"/>
        <v/>
      </c>
      <c r="AN23" s="69" t="str">
        <f t="shared" si="55"/>
        <v/>
      </c>
      <c r="AO23" s="69" t="str">
        <f t="shared" si="55"/>
        <v/>
      </c>
      <c r="AP23" s="69" t="str">
        <f t="shared" si="56"/>
        <v/>
      </c>
      <c r="AQ23" s="69" t="str">
        <f t="shared" si="56"/>
        <v/>
      </c>
      <c r="AR23" s="69" t="str">
        <f t="shared" si="56"/>
        <v/>
      </c>
      <c r="AS23" s="69" t="str">
        <f t="shared" si="56"/>
        <v/>
      </c>
      <c r="AT23" s="69" t="str">
        <f t="shared" si="56"/>
        <v/>
      </c>
      <c r="AU23" s="69" t="str">
        <f t="shared" si="56"/>
        <v/>
      </c>
      <c r="AV23" s="69" t="str">
        <f t="shared" si="56"/>
        <v/>
      </c>
      <c r="AW23" s="69" t="str">
        <f t="shared" si="56"/>
        <v/>
      </c>
      <c r="AX23" s="69" t="str">
        <f t="shared" si="56"/>
        <v/>
      </c>
      <c r="AY23" s="69" t="str">
        <f t="shared" si="56"/>
        <v/>
      </c>
      <c r="AZ23" s="69" t="str">
        <f t="shared" si="56"/>
        <v/>
      </c>
      <c r="BA23" s="69" t="str">
        <f t="shared" si="56"/>
        <v/>
      </c>
      <c r="BB23" s="69" t="str">
        <f t="shared" si="56"/>
        <v/>
      </c>
      <c r="BC23" s="69" t="str">
        <f t="shared" si="56"/>
        <v/>
      </c>
      <c r="BD23" s="69" t="str">
        <f t="shared" si="56"/>
        <v/>
      </c>
      <c r="BE23" s="69" t="str">
        <f t="shared" si="56"/>
        <v/>
      </c>
      <c r="BF23" s="69" t="str">
        <f t="shared" si="53"/>
        <v/>
      </c>
      <c r="BG23" s="69" t="str">
        <f t="shared" si="53"/>
        <v/>
      </c>
      <c r="BH23" s="69" t="str">
        <f t="shared" si="53"/>
        <v/>
      </c>
      <c r="BI23" s="69" t="str">
        <f t="shared" si="53"/>
        <v/>
      </c>
      <c r="BJ23" s="69" t="str">
        <f t="shared" si="54"/>
        <v/>
      </c>
      <c r="BK23" s="69" t="str">
        <f t="shared" si="54"/>
        <v/>
      </c>
      <c r="BL23" s="69" t="str">
        <f t="shared" si="54"/>
        <v/>
      </c>
      <c r="BM23" s="69" t="str">
        <f t="shared" si="54"/>
        <v/>
      </c>
      <c r="BN23" s="70"/>
    </row>
    <row r="24" spans="1:66" ht="14.15" customHeight="1" x14ac:dyDescent="0.5">
      <c r="A24" t="str">
        <f>IF('Understanding Challenge'!G19="Yes","Yes","No")</f>
        <v>Yes</v>
      </c>
      <c r="B24" s="90"/>
      <c r="C24" s="89" t="s">
        <v>72</v>
      </c>
      <c r="D24" s="140"/>
      <c r="E24" s="236" t="str">
        <f>IF(INDEX('Data Output'!$M:$M,MATCH(LEFT(C24,4),'Data Output'!$E:$E,0))="dd.mm.yy","",INDEX('Data Output'!$M:$M,MATCH(LEFT(C24,4),'Data Output'!$E:$E,0)))</f>
        <v/>
      </c>
      <c r="F24" s="237">
        <f>INDEX('Data Output'!$N:$N,MATCH(LEFT(C24,4),'Data Output'!$E:$E,0))</f>
        <v>0</v>
      </c>
      <c r="G24" s="237">
        <f>INDEX('Data Output'!$O:$O,MATCH(LEFT(C24,4),'Data Output'!$E:$E,0))</f>
        <v>0</v>
      </c>
      <c r="H24" s="237">
        <f>INDEX('Data Output'!$P:$P,MATCH(LEFT(C24,4),'Data Output'!$E:$E,0))</f>
        <v>0</v>
      </c>
      <c r="I24" s="68"/>
      <c r="J24" s="69" t="str">
        <f t="shared" si="52"/>
        <v/>
      </c>
      <c r="K24" s="69" t="str">
        <f t="shared" si="52"/>
        <v/>
      </c>
      <c r="L24" s="69" t="str">
        <f t="shared" si="52"/>
        <v/>
      </c>
      <c r="M24" s="69" t="str">
        <f t="shared" si="52"/>
        <v/>
      </c>
      <c r="N24" s="69" t="str">
        <f t="shared" si="52"/>
        <v/>
      </c>
      <c r="O24" s="69" t="str">
        <f t="shared" si="52"/>
        <v/>
      </c>
      <c r="P24" s="69" t="str">
        <f t="shared" si="52"/>
        <v/>
      </c>
      <c r="Q24" s="69" t="str">
        <f t="shared" si="52"/>
        <v/>
      </c>
      <c r="R24" s="69" t="str">
        <f t="shared" si="52"/>
        <v/>
      </c>
      <c r="S24" s="69" t="str">
        <f t="shared" si="52"/>
        <v/>
      </c>
      <c r="T24" s="69" t="str">
        <f t="shared" si="52"/>
        <v/>
      </c>
      <c r="U24" s="69" t="str">
        <f t="shared" si="52"/>
        <v/>
      </c>
      <c r="V24" s="69" t="str">
        <f t="shared" si="52"/>
        <v/>
      </c>
      <c r="W24" s="69" t="str">
        <f t="shared" si="52"/>
        <v/>
      </c>
      <c r="X24" s="69" t="str">
        <f t="shared" si="52"/>
        <v/>
      </c>
      <c r="Y24" s="69" t="str">
        <f t="shared" si="52"/>
        <v/>
      </c>
      <c r="Z24" s="69" t="str">
        <f t="shared" si="55"/>
        <v/>
      </c>
      <c r="AA24" s="69" t="str">
        <f t="shared" si="55"/>
        <v/>
      </c>
      <c r="AB24" s="69" t="str">
        <f t="shared" si="55"/>
        <v/>
      </c>
      <c r="AC24" s="69" t="str">
        <f t="shared" si="55"/>
        <v/>
      </c>
      <c r="AD24" s="69" t="str">
        <f t="shared" si="55"/>
        <v/>
      </c>
      <c r="AE24" s="69" t="str">
        <f t="shared" si="55"/>
        <v/>
      </c>
      <c r="AF24" s="69" t="str">
        <f t="shared" si="55"/>
        <v/>
      </c>
      <c r="AG24" s="69" t="str">
        <f t="shared" si="55"/>
        <v/>
      </c>
      <c r="AH24" s="69" t="str">
        <f t="shared" si="55"/>
        <v/>
      </c>
      <c r="AI24" s="69" t="str">
        <f t="shared" si="55"/>
        <v/>
      </c>
      <c r="AJ24" s="69" t="str">
        <f t="shared" si="55"/>
        <v/>
      </c>
      <c r="AK24" s="69" t="str">
        <f t="shared" si="55"/>
        <v/>
      </c>
      <c r="AL24" s="69" t="str">
        <f t="shared" si="55"/>
        <v/>
      </c>
      <c r="AM24" s="69" t="str">
        <f t="shared" si="55"/>
        <v/>
      </c>
      <c r="AN24" s="69" t="str">
        <f t="shared" si="55"/>
        <v/>
      </c>
      <c r="AO24" s="69" t="str">
        <f t="shared" si="55"/>
        <v/>
      </c>
      <c r="AP24" s="69" t="str">
        <f t="shared" si="56"/>
        <v/>
      </c>
      <c r="AQ24" s="69" t="str">
        <f t="shared" si="56"/>
        <v/>
      </c>
      <c r="AR24" s="69" t="str">
        <f t="shared" si="56"/>
        <v/>
      </c>
      <c r="AS24" s="69" t="str">
        <f t="shared" si="56"/>
        <v/>
      </c>
      <c r="AT24" s="69" t="str">
        <f t="shared" si="56"/>
        <v/>
      </c>
      <c r="AU24" s="69" t="str">
        <f t="shared" si="56"/>
        <v/>
      </c>
      <c r="AV24" s="69" t="str">
        <f t="shared" si="56"/>
        <v/>
      </c>
      <c r="AW24" s="69" t="str">
        <f t="shared" si="56"/>
        <v/>
      </c>
      <c r="AX24" s="69" t="str">
        <f t="shared" si="56"/>
        <v/>
      </c>
      <c r="AY24" s="69" t="str">
        <f t="shared" si="56"/>
        <v/>
      </c>
      <c r="AZ24" s="69" t="str">
        <f t="shared" si="56"/>
        <v/>
      </c>
      <c r="BA24" s="69" t="str">
        <f t="shared" si="56"/>
        <v/>
      </c>
      <c r="BB24" s="69" t="str">
        <f t="shared" si="56"/>
        <v/>
      </c>
      <c r="BC24" s="69" t="str">
        <f t="shared" si="56"/>
        <v/>
      </c>
      <c r="BD24" s="69" t="str">
        <f t="shared" si="56"/>
        <v/>
      </c>
      <c r="BE24" s="69" t="str">
        <f t="shared" si="56"/>
        <v/>
      </c>
      <c r="BF24" s="69" t="str">
        <f t="shared" si="53"/>
        <v/>
      </c>
      <c r="BG24" s="69" t="str">
        <f t="shared" si="53"/>
        <v/>
      </c>
      <c r="BH24" s="69" t="str">
        <f t="shared" si="53"/>
        <v/>
      </c>
      <c r="BI24" s="69" t="str">
        <f t="shared" si="53"/>
        <v/>
      </c>
      <c r="BJ24" s="69" t="str">
        <f t="shared" si="54"/>
        <v/>
      </c>
      <c r="BK24" s="69" t="str">
        <f t="shared" si="54"/>
        <v/>
      </c>
      <c r="BL24" s="69" t="str">
        <f t="shared" si="54"/>
        <v/>
      </c>
      <c r="BM24" s="69" t="str">
        <f t="shared" si="54"/>
        <v/>
      </c>
      <c r="BN24" s="70"/>
    </row>
    <row r="25" spans="1:66" ht="39" customHeight="1" x14ac:dyDescent="0.5">
      <c r="A25" t="str">
        <f>IF('Understanding Challenge'!G20="Yes","Yes","No")</f>
        <v>Yes</v>
      </c>
      <c r="B25" s="90"/>
      <c r="C25" s="89" t="s">
        <v>1</v>
      </c>
      <c r="D25" s="140"/>
      <c r="E25" s="236" t="str">
        <f>IF(INDEX('Data Output'!$M:$M,MATCH(LEFT(C25,4),'Data Output'!$E:$E,0))="dd.mm.yy","",INDEX('Data Output'!$M:$M,MATCH(LEFT(C25,4),'Data Output'!$E:$E,0)))</f>
        <v/>
      </c>
      <c r="F25" s="237">
        <f>INDEX('Data Output'!$N:$N,MATCH(LEFT(C25,4),'Data Output'!$E:$E,0))</f>
        <v>0</v>
      </c>
      <c r="G25" s="237">
        <f>INDEX('Data Output'!$O:$O,MATCH(LEFT(C25,4),'Data Output'!$E:$E,0))</f>
        <v>0</v>
      </c>
      <c r="H25" s="237">
        <f>INDEX('Data Output'!$P:$P,MATCH(LEFT(C25,4),'Data Output'!$E:$E,0))</f>
        <v>0</v>
      </c>
      <c r="I25" s="68"/>
      <c r="J25" s="69" t="str">
        <f t="shared" si="52"/>
        <v/>
      </c>
      <c r="K25" s="69" t="str">
        <f t="shared" si="52"/>
        <v/>
      </c>
      <c r="L25" s="69" t="str">
        <f t="shared" si="52"/>
        <v/>
      </c>
      <c r="M25" s="69" t="str">
        <f t="shared" si="52"/>
        <v/>
      </c>
      <c r="N25" s="69" t="str">
        <f t="shared" si="52"/>
        <v/>
      </c>
      <c r="O25" s="69" t="str">
        <f t="shared" si="52"/>
        <v/>
      </c>
      <c r="P25" s="69" t="str">
        <f t="shared" si="52"/>
        <v/>
      </c>
      <c r="Q25" s="69" t="str">
        <f t="shared" si="52"/>
        <v/>
      </c>
      <c r="R25" s="69" t="str">
        <f t="shared" si="52"/>
        <v/>
      </c>
      <c r="S25" s="69" t="str">
        <f t="shared" si="52"/>
        <v/>
      </c>
      <c r="T25" s="69" t="str">
        <f t="shared" si="52"/>
        <v/>
      </c>
      <c r="U25" s="69" t="str">
        <f t="shared" si="52"/>
        <v/>
      </c>
      <c r="V25" s="69" t="str">
        <f t="shared" si="52"/>
        <v/>
      </c>
      <c r="W25" s="69" t="str">
        <f t="shared" si="52"/>
        <v/>
      </c>
      <c r="X25" s="69" t="str">
        <f t="shared" si="52"/>
        <v/>
      </c>
      <c r="Y25" s="69" t="str">
        <f t="shared" si="52"/>
        <v/>
      </c>
      <c r="Z25" s="69" t="str">
        <f t="shared" si="55"/>
        <v/>
      </c>
      <c r="AA25" s="69" t="str">
        <f t="shared" si="55"/>
        <v/>
      </c>
      <c r="AB25" s="69" t="str">
        <f t="shared" si="55"/>
        <v/>
      </c>
      <c r="AC25" s="69" t="str">
        <f t="shared" si="55"/>
        <v/>
      </c>
      <c r="AD25" s="69" t="str">
        <f t="shared" si="55"/>
        <v/>
      </c>
      <c r="AE25" s="69" t="str">
        <f t="shared" si="55"/>
        <v/>
      </c>
      <c r="AF25" s="69" t="str">
        <f t="shared" si="55"/>
        <v/>
      </c>
      <c r="AG25" s="69" t="str">
        <f t="shared" si="55"/>
        <v/>
      </c>
      <c r="AH25" s="69" t="str">
        <f t="shared" si="55"/>
        <v/>
      </c>
      <c r="AI25" s="69" t="str">
        <f t="shared" si="55"/>
        <v/>
      </c>
      <c r="AJ25" s="69" t="str">
        <f t="shared" si="55"/>
        <v/>
      </c>
      <c r="AK25" s="69" t="str">
        <f t="shared" si="55"/>
        <v/>
      </c>
      <c r="AL25" s="69" t="str">
        <f t="shared" si="55"/>
        <v/>
      </c>
      <c r="AM25" s="69" t="str">
        <f t="shared" si="55"/>
        <v/>
      </c>
      <c r="AN25" s="69" t="str">
        <f t="shared" si="55"/>
        <v/>
      </c>
      <c r="AO25" s="69" t="str">
        <f t="shared" si="55"/>
        <v/>
      </c>
      <c r="AP25" s="69" t="str">
        <f t="shared" si="56"/>
        <v/>
      </c>
      <c r="AQ25" s="69" t="str">
        <f t="shared" si="56"/>
        <v/>
      </c>
      <c r="AR25" s="69" t="str">
        <f t="shared" si="56"/>
        <v/>
      </c>
      <c r="AS25" s="69" t="str">
        <f t="shared" si="56"/>
        <v/>
      </c>
      <c r="AT25" s="69" t="str">
        <f t="shared" si="56"/>
        <v/>
      </c>
      <c r="AU25" s="69" t="str">
        <f t="shared" si="56"/>
        <v/>
      </c>
      <c r="AV25" s="69" t="str">
        <f t="shared" si="56"/>
        <v/>
      </c>
      <c r="AW25" s="69" t="str">
        <f t="shared" si="56"/>
        <v/>
      </c>
      <c r="AX25" s="69" t="str">
        <f t="shared" si="56"/>
        <v/>
      </c>
      <c r="AY25" s="69" t="str">
        <f t="shared" si="56"/>
        <v/>
      </c>
      <c r="AZ25" s="69" t="str">
        <f t="shared" si="56"/>
        <v/>
      </c>
      <c r="BA25" s="69" t="str">
        <f t="shared" si="56"/>
        <v/>
      </c>
      <c r="BB25" s="69" t="str">
        <f t="shared" si="56"/>
        <v/>
      </c>
      <c r="BC25" s="69" t="str">
        <f t="shared" si="56"/>
        <v/>
      </c>
      <c r="BD25" s="69" t="str">
        <f t="shared" si="56"/>
        <v/>
      </c>
      <c r="BE25" s="69" t="str">
        <f t="shared" si="56"/>
        <v/>
      </c>
      <c r="BF25" s="69" t="str">
        <f t="shared" si="53"/>
        <v/>
      </c>
      <c r="BG25" s="69" t="str">
        <f t="shared" si="53"/>
        <v/>
      </c>
      <c r="BH25" s="69" t="str">
        <f t="shared" si="53"/>
        <v/>
      </c>
      <c r="BI25" s="69" t="str">
        <f t="shared" si="53"/>
        <v/>
      </c>
      <c r="BJ25" s="69" t="str">
        <f t="shared" si="54"/>
        <v/>
      </c>
      <c r="BK25" s="69" t="str">
        <f t="shared" si="54"/>
        <v/>
      </c>
      <c r="BL25" s="69" t="str">
        <f t="shared" si="54"/>
        <v/>
      </c>
      <c r="BM25" s="69" t="str">
        <f t="shared" si="54"/>
        <v/>
      </c>
      <c r="BN25" s="70"/>
    </row>
    <row r="26" spans="1:66" ht="32" x14ac:dyDescent="0.5">
      <c r="A26" t="str">
        <f>IF('Understanding Challenge'!G31="Yes","Yes","No")</f>
        <v>No</v>
      </c>
      <c r="B26" s="90"/>
      <c r="C26" s="89" t="s">
        <v>17</v>
      </c>
      <c r="D26" s="140"/>
      <c r="E26" s="236" t="str">
        <f>IF(INDEX('Data Output'!$M:$M,MATCH(LEFT(C26,4),'Data Output'!$E:$E,0))="dd.mm.yy","",INDEX('Data Output'!$M:$M,MATCH(LEFT(C26,4),'Data Output'!$E:$E,0)))</f>
        <v/>
      </c>
      <c r="F26" s="237">
        <f>INDEX('Data Output'!$N:$N,MATCH(LEFT(C26,4),'Data Output'!$E:$E,0))</f>
        <v>0</v>
      </c>
      <c r="G26" s="237">
        <f>INDEX('Data Output'!$O:$O,MATCH(LEFT(C26,4),'Data Output'!$E:$E,0))</f>
        <v>0</v>
      </c>
      <c r="H26" s="237">
        <f>INDEX('Data Output'!$P:$P,MATCH(LEFT(C26,4),'Data Output'!$E:$E,0))</f>
        <v>0</v>
      </c>
      <c r="I26" s="68"/>
      <c r="J26" s="69" t="str">
        <f t="shared" si="52"/>
        <v/>
      </c>
      <c r="K26" s="69" t="str">
        <f t="shared" si="52"/>
        <v/>
      </c>
      <c r="L26" s="69" t="str">
        <f t="shared" si="52"/>
        <v/>
      </c>
      <c r="M26" s="69" t="str">
        <f t="shared" si="52"/>
        <v/>
      </c>
      <c r="N26" s="69" t="str">
        <f t="shared" si="52"/>
        <v/>
      </c>
      <c r="O26" s="69" t="str">
        <f t="shared" si="52"/>
        <v/>
      </c>
      <c r="P26" s="69" t="str">
        <f t="shared" si="52"/>
        <v/>
      </c>
      <c r="Q26" s="69" t="str">
        <f t="shared" si="52"/>
        <v/>
      </c>
      <c r="R26" s="69" t="str">
        <f t="shared" si="52"/>
        <v/>
      </c>
      <c r="S26" s="69" t="str">
        <f t="shared" si="52"/>
        <v/>
      </c>
      <c r="T26" s="69" t="str">
        <f t="shared" si="52"/>
        <v/>
      </c>
      <c r="U26" s="69" t="str">
        <f t="shared" si="52"/>
        <v/>
      </c>
      <c r="V26" s="69" t="str">
        <f t="shared" si="52"/>
        <v/>
      </c>
      <c r="W26" s="69" t="str">
        <f t="shared" si="52"/>
        <v/>
      </c>
      <c r="X26" s="69" t="str">
        <f t="shared" si="52"/>
        <v/>
      </c>
      <c r="Y26" s="69" t="str">
        <f t="shared" si="52"/>
        <v/>
      </c>
      <c r="Z26" s="69" t="str">
        <f t="shared" si="55"/>
        <v/>
      </c>
      <c r="AA26" s="69" t="str">
        <f t="shared" si="55"/>
        <v/>
      </c>
      <c r="AB26" s="69" t="str">
        <f t="shared" si="55"/>
        <v/>
      </c>
      <c r="AC26" s="69" t="str">
        <f t="shared" si="55"/>
        <v/>
      </c>
      <c r="AD26" s="69" t="str">
        <f t="shared" si="55"/>
        <v/>
      </c>
      <c r="AE26" s="69" t="str">
        <f t="shared" si="55"/>
        <v/>
      </c>
      <c r="AF26" s="69" t="str">
        <f t="shared" si="55"/>
        <v/>
      </c>
      <c r="AG26" s="69" t="str">
        <f t="shared" si="55"/>
        <v/>
      </c>
      <c r="AH26" s="69" t="str">
        <f t="shared" si="55"/>
        <v/>
      </c>
      <c r="AI26" s="69" t="str">
        <f t="shared" si="55"/>
        <v/>
      </c>
      <c r="AJ26" s="69" t="str">
        <f t="shared" si="55"/>
        <v/>
      </c>
      <c r="AK26" s="69" t="str">
        <f t="shared" si="55"/>
        <v/>
      </c>
      <c r="AL26" s="69" t="str">
        <f t="shared" si="55"/>
        <v/>
      </c>
      <c r="AM26" s="69" t="str">
        <f t="shared" si="55"/>
        <v/>
      </c>
      <c r="AN26" s="69" t="str">
        <f t="shared" si="55"/>
        <v/>
      </c>
      <c r="AO26" s="69" t="str">
        <f t="shared" si="55"/>
        <v/>
      </c>
      <c r="AP26" s="69" t="str">
        <f t="shared" si="56"/>
        <v/>
      </c>
      <c r="AQ26" s="69" t="str">
        <f t="shared" si="56"/>
        <v/>
      </c>
      <c r="AR26" s="69" t="str">
        <f t="shared" si="56"/>
        <v/>
      </c>
      <c r="AS26" s="69" t="str">
        <f t="shared" si="56"/>
        <v/>
      </c>
      <c r="AT26" s="69" t="str">
        <f t="shared" si="56"/>
        <v/>
      </c>
      <c r="AU26" s="69" t="str">
        <f t="shared" si="56"/>
        <v/>
      </c>
      <c r="AV26" s="69" t="str">
        <f t="shared" si="56"/>
        <v/>
      </c>
      <c r="AW26" s="69" t="str">
        <f t="shared" si="56"/>
        <v/>
      </c>
      <c r="AX26" s="69" t="str">
        <f t="shared" si="56"/>
        <v/>
      </c>
      <c r="AY26" s="69" t="str">
        <f t="shared" si="56"/>
        <v/>
      </c>
      <c r="AZ26" s="69" t="str">
        <f t="shared" si="56"/>
        <v/>
      </c>
      <c r="BA26" s="69" t="str">
        <f t="shared" si="56"/>
        <v/>
      </c>
      <c r="BB26" s="69" t="str">
        <f t="shared" si="56"/>
        <v/>
      </c>
      <c r="BC26" s="69" t="str">
        <f t="shared" si="56"/>
        <v/>
      </c>
      <c r="BD26" s="69" t="str">
        <f t="shared" si="56"/>
        <v/>
      </c>
      <c r="BE26" s="69" t="str">
        <f t="shared" si="56"/>
        <v/>
      </c>
      <c r="BF26" s="69" t="str">
        <f t="shared" si="53"/>
        <v/>
      </c>
      <c r="BG26" s="69" t="str">
        <f t="shared" si="53"/>
        <v/>
      </c>
      <c r="BH26" s="69" t="str">
        <f t="shared" si="53"/>
        <v/>
      </c>
      <c r="BI26" s="69" t="str">
        <f t="shared" si="53"/>
        <v/>
      </c>
      <c r="BJ26" s="69" t="str">
        <f t="shared" si="54"/>
        <v/>
      </c>
      <c r="BK26" s="69" t="str">
        <f t="shared" si="54"/>
        <v/>
      </c>
      <c r="BL26" s="69" t="str">
        <f t="shared" si="54"/>
        <v/>
      </c>
      <c r="BM26" s="69" t="str">
        <f t="shared" si="54"/>
        <v/>
      </c>
      <c r="BN26" s="70"/>
    </row>
    <row r="27" spans="1:66" ht="32" x14ac:dyDescent="0.5">
      <c r="A27" t="str">
        <f>IF('Understanding Challenge'!G32="Yes","Yes","No")</f>
        <v>No</v>
      </c>
      <c r="B27" s="90"/>
      <c r="C27" s="89" t="s">
        <v>73</v>
      </c>
      <c r="D27" s="140"/>
      <c r="E27" s="236" t="str">
        <f>IF(INDEX('Data Output'!$M:$M,MATCH(LEFT(C27,4),'Data Output'!$E:$E,0))="dd.mm.yy","",INDEX('Data Output'!$M:$M,MATCH(LEFT(C27,4),'Data Output'!$E:$E,0)))</f>
        <v/>
      </c>
      <c r="F27" s="237">
        <f>INDEX('Data Output'!$N:$N,MATCH(LEFT(C27,4),'Data Output'!$E:$E,0))</f>
        <v>0</v>
      </c>
      <c r="G27" s="237">
        <f>INDEX('Data Output'!$O:$O,MATCH(LEFT(C27,4),'Data Output'!$E:$E,0))</f>
        <v>0</v>
      </c>
      <c r="H27" s="237">
        <f>INDEX('Data Output'!$P:$P,MATCH(LEFT(C27,4),'Data Output'!$E:$E,0))</f>
        <v>0</v>
      </c>
      <c r="I27" s="68"/>
      <c r="J27" s="69" t="str">
        <f t="shared" si="52"/>
        <v/>
      </c>
      <c r="K27" s="69" t="str">
        <f t="shared" si="52"/>
        <v/>
      </c>
      <c r="L27" s="69" t="str">
        <f t="shared" si="52"/>
        <v/>
      </c>
      <c r="M27" s="69" t="str">
        <f t="shared" si="52"/>
        <v/>
      </c>
      <c r="N27" s="69" t="str">
        <f t="shared" si="52"/>
        <v/>
      </c>
      <c r="O27" s="69" t="str">
        <f t="shared" si="52"/>
        <v/>
      </c>
      <c r="P27" s="69" t="str">
        <f t="shared" si="52"/>
        <v/>
      </c>
      <c r="Q27" s="69" t="str">
        <f t="shared" si="52"/>
        <v/>
      </c>
      <c r="R27" s="69" t="str">
        <f t="shared" si="52"/>
        <v/>
      </c>
      <c r="S27" s="69" t="str">
        <f t="shared" si="52"/>
        <v/>
      </c>
      <c r="T27" s="69" t="str">
        <f t="shared" si="52"/>
        <v/>
      </c>
      <c r="U27" s="69" t="str">
        <f t="shared" si="52"/>
        <v/>
      </c>
      <c r="V27" s="69" t="str">
        <f t="shared" si="52"/>
        <v/>
      </c>
      <c r="W27" s="69" t="str">
        <f t="shared" si="52"/>
        <v/>
      </c>
      <c r="X27" s="69" t="str">
        <f t="shared" si="52"/>
        <v/>
      </c>
      <c r="Y27" s="69" t="str">
        <f t="shared" si="52"/>
        <v/>
      </c>
      <c r="Z27" s="69" t="str">
        <f t="shared" si="55"/>
        <v/>
      </c>
      <c r="AA27" s="69" t="str">
        <f t="shared" si="55"/>
        <v/>
      </c>
      <c r="AB27" s="69" t="str">
        <f t="shared" si="55"/>
        <v/>
      </c>
      <c r="AC27" s="69" t="str">
        <f t="shared" si="55"/>
        <v/>
      </c>
      <c r="AD27" s="69" t="str">
        <f t="shared" si="55"/>
        <v/>
      </c>
      <c r="AE27" s="69" t="str">
        <f t="shared" si="55"/>
        <v/>
      </c>
      <c r="AF27" s="69" t="str">
        <f t="shared" si="55"/>
        <v/>
      </c>
      <c r="AG27" s="69" t="str">
        <f t="shared" si="55"/>
        <v/>
      </c>
      <c r="AH27" s="69" t="str">
        <f t="shared" si="55"/>
        <v/>
      </c>
      <c r="AI27" s="69" t="str">
        <f t="shared" si="55"/>
        <v/>
      </c>
      <c r="AJ27" s="69" t="str">
        <f t="shared" si="55"/>
        <v/>
      </c>
      <c r="AK27" s="69" t="str">
        <f t="shared" si="55"/>
        <v/>
      </c>
      <c r="AL27" s="69" t="str">
        <f t="shared" si="55"/>
        <v/>
      </c>
      <c r="AM27" s="69" t="str">
        <f t="shared" si="55"/>
        <v/>
      </c>
      <c r="AN27" s="69" t="str">
        <f t="shared" si="55"/>
        <v/>
      </c>
      <c r="AO27" s="69" t="str">
        <f t="shared" si="55"/>
        <v/>
      </c>
      <c r="AP27" s="69" t="str">
        <f t="shared" si="56"/>
        <v/>
      </c>
      <c r="AQ27" s="69" t="str">
        <f t="shared" si="56"/>
        <v/>
      </c>
      <c r="AR27" s="69" t="str">
        <f t="shared" si="56"/>
        <v/>
      </c>
      <c r="AS27" s="69" t="str">
        <f t="shared" si="56"/>
        <v/>
      </c>
      <c r="AT27" s="69" t="str">
        <f t="shared" si="56"/>
        <v/>
      </c>
      <c r="AU27" s="69" t="str">
        <f t="shared" si="56"/>
        <v/>
      </c>
      <c r="AV27" s="69" t="str">
        <f t="shared" si="56"/>
        <v/>
      </c>
      <c r="AW27" s="69" t="str">
        <f t="shared" si="56"/>
        <v/>
      </c>
      <c r="AX27" s="69" t="str">
        <f t="shared" si="56"/>
        <v/>
      </c>
      <c r="AY27" s="69" t="str">
        <f t="shared" si="56"/>
        <v/>
      </c>
      <c r="AZ27" s="69" t="str">
        <f t="shared" si="56"/>
        <v/>
      </c>
      <c r="BA27" s="69" t="str">
        <f t="shared" si="56"/>
        <v/>
      </c>
      <c r="BB27" s="69" t="str">
        <f t="shared" si="56"/>
        <v/>
      </c>
      <c r="BC27" s="69" t="str">
        <f t="shared" si="56"/>
        <v/>
      </c>
      <c r="BD27" s="69" t="str">
        <f t="shared" si="56"/>
        <v/>
      </c>
      <c r="BE27" s="69" t="str">
        <f t="shared" si="56"/>
        <v/>
      </c>
      <c r="BF27" s="69" t="str">
        <f t="shared" si="53"/>
        <v/>
      </c>
      <c r="BG27" s="69" t="str">
        <f t="shared" si="53"/>
        <v/>
      </c>
      <c r="BH27" s="69" t="str">
        <f t="shared" si="53"/>
        <v/>
      </c>
      <c r="BI27" s="69" t="str">
        <f t="shared" si="53"/>
        <v/>
      </c>
      <c r="BJ27" s="69" t="str">
        <f t="shared" si="54"/>
        <v/>
      </c>
      <c r="BK27" s="69" t="str">
        <f t="shared" si="54"/>
        <v/>
      </c>
      <c r="BL27" s="69" t="str">
        <f t="shared" si="54"/>
        <v/>
      </c>
      <c r="BM27" s="69" t="str">
        <f t="shared" si="54"/>
        <v/>
      </c>
      <c r="BN27" s="70"/>
    </row>
    <row r="28" spans="1:66" ht="32" x14ac:dyDescent="0.5">
      <c r="A28" t="str">
        <f>IF('Understanding Challenge'!G33="Yes","Yes","No")</f>
        <v>No</v>
      </c>
      <c r="B28" s="90"/>
      <c r="C28" s="89" t="s">
        <v>18</v>
      </c>
      <c r="D28" s="140"/>
      <c r="E28" s="236" t="str">
        <f>IF(INDEX('Data Output'!$M:$M,MATCH(LEFT(C28,4),'Data Output'!$E:$E,0))="dd.mm.yy","",INDEX('Data Output'!$M:$M,MATCH(LEFT(C28,4),'Data Output'!$E:$E,0)))</f>
        <v/>
      </c>
      <c r="F28" s="237">
        <f>INDEX('Data Output'!$N:$N,MATCH(LEFT(C28,4),'Data Output'!$E:$E,0))</f>
        <v>0</v>
      </c>
      <c r="G28" s="237">
        <f>INDEX('Data Output'!$O:$O,MATCH(LEFT(C28,4),'Data Output'!$E:$E,0))</f>
        <v>0</v>
      </c>
      <c r="H28" s="237">
        <f>INDEX('Data Output'!$P:$P,MATCH(LEFT(C28,4),'Data Output'!$E:$E,0))</f>
        <v>0</v>
      </c>
      <c r="I28" s="68"/>
      <c r="J28" s="69" t="str">
        <f t="shared" si="52"/>
        <v/>
      </c>
      <c r="K28" s="69" t="str">
        <f t="shared" si="52"/>
        <v/>
      </c>
      <c r="L28" s="69" t="str">
        <f t="shared" si="52"/>
        <v/>
      </c>
      <c r="M28" s="69" t="str">
        <f t="shared" si="52"/>
        <v/>
      </c>
      <c r="N28" s="69" t="str">
        <f t="shared" si="52"/>
        <v/>
      </c>
      <c r="O28" s="69" t="str">
        <f t="shared" si="52"/>
        <v/>
      </c>
      <c r="P28" s="69" t="str">
        <f t="shared" si="52"/>
        <v/>
      </c>
      <c r="Q28" s="69" t="str">
        <f t="shared" si="52"/>
        <v/>
      </c>
      <c r="R28" s="69" t="str">
        <f t="shared" si="52"/>
        <v/>
      </c>
      <c r="S28" s="69" t="str">
        <f t="shared" si="52"/>
        <v/>
      </c>
      <c r="T28" s="69" t="str">
        <f t="shared" si="52"/>
        <v/>
      </c>
      <c r="U28" s="69" t="str">
        <f t="shared" si="52"/>
        <v/>
      </c>
      <c r="V28" s="69" t="str">
        <f t="shared" si="52"/>
        <v/>
      </c>
      <c r="W28" s="69" t="str">
        <f t="shared" si="52"/>
        <v/>
      </c>
      <c r="X28" s="69" t="str">
        <f t="shared" si="52"/>
        <v/>
      </c>
      <c r="Y28" s="69" t="str">
        <f t="shared" si="52"/>
        <v/>
      </c>
      <c r="Z28" s="69" t="str">
        <f t="shared" si="55"/>
        <v/>
      </c>
      <c r="AA28" s="69" t="str">
        <f t="shared" si="55"/>
        <v/>
      </c>
      <c r="AB28" s="69" t="str">
        <f t="shared" si="55"/>
        <v/>
      </c>
      <c r="AC28" s="69" t="str">
        <f t="shared" si="55"/>
        <v/>
      </c>
      <c r="AD28" s="69" t="str">
        <f t="shared" si="55"/>
        <v/>
      </c>
      <c r="AE28" s="69" t="str">
        <f t="shared" si="55"/>
        <v/>
      </c>
      <c r="AF28" s="69" t="str">
        <f t="shared" si="55"/>
        <v/>
      </c>
      <c r="AG28" s="69" t="str">
        <f t="shared" si="55"/>
        <v/>
      </c>
      <c r="AH28" s="69" t="str">
        <f t="shared" si="55"/>
        <v/>
      </c>
      <c r="AI28" s="69" t="str">
        <f t="shared" si="55"/>
        <v/>
      </c>
      <c r="AJ28" s="69" t="str">
        <f t="shared" si="55"/>
        <v/>
      </c>
      <c r="AK28" s="69" t="str">
        <f t="shared" si="55"/>
        <v/>
      </c>
      <c r="AL28" s="69" t="str">
        <f t="shared" si="55"/>
        <v/>
      </c>
      <c r="AM28" s="69" t="str">
        <f t="shared" si="55"/>
        <v/>
      </c>
      <c r="AN28" s="69" t="str">
        <f t="shared" si="55"/>
        <v/>
      </c>
      <c r="AO28" s="69" t="str">
        <f t="shared" si="55"/>
        <v/>
      </c>
      <c r="AP28" s="69" t="str">
        <f t="shared" si="56"/>
        <v/>
      </c>
      <c r="AQ28" s="69" t="str">
        <f t="shared" si="56"/>
        <v/>
      </c>
      <c r="AR28" s="69" t="str">
        <f t="shared" si="56"/>
        <v/>
      </c>
      <c r="AS28" s="69" t="str">
        <f t="shared" si="56"/>
        <v/>
      </c>
      <c r="AT28" s="69" t="str">
        <f t="shared" si="56"/>
        <v/>
      </c>
      <c r="AU28" s="69" t="str">
        <f t="shared" si="56"/>
        <v/>
      </c>
      <c r="AV28" s="69" t="str">
        <f t="shared" si="56"/>
        <v/>
      </c>
      <c r="AW28" s="69" t="str">
        <f t="shared" si="56"/>
        <v/>
      </c>
      <c r="AX28" s="69" t="str">
        <f t="shared" si="56"/>
        <v/>
      </c>
      <c r="AY28" s="69" t="str">
        <f t="shared" si="56"/>
        <v/>
      </c>
      <c r="AZ28" s="69" t="str">
        <f t="shared" si="56"/>
        <v/>
      </c>
      <c r="BA28" s="69" t="str">
        <f t="shared" si="56"/>
        <v/>
      </c>
      <c r="BB28" s="69" t="str">
        <f t="shared" si="56"/>
        <v/>
      </c>
      <c r="BC28" s="69" t="str">
        <f t="shared" si="56"/>
        <v/>
      </c>
      <c r="BD28" s="69" t="str">
        <f t="shared" si="56"/>
        <v/>
      </c>
      <c r="BE28" s="69" t="str">
        <f t="shared" si="56"/>
        <v/>
      </c>
      <c r="BF28" s="69" t="str">
        <f t="shared" si="53"/>
        <v/>
      </c>
      <c r="BG28" s="69" t="str">
        <f t="shared" si="53"/>
        <v/>
      </c>
      <c r="BH28" s="69" t="str">
        <f t="shared" si="53"/>
        <v/>
      </c>
      <c r="BI28" s="69" t="str">
        <f t="shared" si="53"/>
        <v/>
      </c>
      <c r="BJ28" s="69" t="str">
        <f t="shared" si="54"/>
        <v/>
      </c>
      <c r="BK28" s="69" t="str">
        <f t="shared" si="54"/>
        <v/>
      </c>
      <c r="BL28" s="69" t="str">
        <f t="shared" si="54"/>
        <v/>
      </c>
      <c r="BM28" s="69" t="str">
        <f t="shared" si="54"/>
        <v/>
      </c>
      <c r="BN28" s="70"/>
    </row>
    <row r="29" spans="1:66" ht="32" x14ac:dyDescent="0.5">
      <c r="A29" t="str">
        <f>IF('Understanding Challenge'!G44="Yes","Yes","No")</f>
        <v>No</v>
      </c>
      <c r="B29" s="90"/>
      <c r="C29" s="89" t="s">
        <v>74</v>
      </c>
      <c r="D29" s="140"/>
      <c r="E29" s="236" t="str">
        <f>IF(INDEX('Data Output'!$M:$M,MATCH(LEFT(C29,4),'Data Output'!$E:$E,0))="dd.mm.yy","",INDEX('Data Output'!$M:$M,MATCH(LEFT(C29,4),'Data Output'!$E:$E,0)))</f>
        <v/>
      </c>
      <c r="F29" s="237">
        <f>INDEX('Data Output'!$N:$N,MATCH(LEFT(C29,4),'Data Output'!$E:$E,0))</f>
        <v>0</v>
      </c>
      <c r="G29" s="237">
        <f>INDEX('Data Output'!$O:$O,MATCH(LEFT(C29,4),'Data Output'!$E:$E,0))</f>
        <v>0</v>
      </c>
      <c r="H29" s="237">
        <f>INDEX('Data Output'!$P:$P,MATCH(LEFT(C29,4),'Data Output'!$E:$E,0))</f>
        <v>0</v>
      </c>
      <c r="I29" s="68"/>
      <c r="J29" s="69" t="str">
        <f t="shared" si="52"/>
        <v/>
      </c>
      <c r="K29" s="69" t="str">
        <f t="shared" si="52"/>
        <v/>
      </c>
      <c r="L29" s="69" t="str">
        <f t="shared" si="52"/>
        <v/>
      </c>
      <c r="M29" s="69" t="str">
        <f t="shared" si="52"/>
        <v/>
      </c>
      <c r="N29" s="69" t="str">
        <f t="shared" si="52"/>
        <v/>
      </c>
      <c r="O29" s="69" t="str">
        <f t="shared" si="52"/>
        <v/>
      </c>
      <c r="P29" s="69" t="str">
        <f t="shared" si="52"/>
        <v/>
      </c>
      <c r="Q29" s="69" t="str">
        <f t="shared" si="52"/>
        <v/>
      </c>
      <c r="R29" s="69" t="str">
        <f t="shared" si="52"/>
        <v/>
      </c>
      <c r="S29" s="69" t="str">
        <f t="shared" si="52"/>
        <v/>
      </c>
      <c r="T29" s="69" t="str">
        <f t="shared" si="52"/>
        <v/>
      </c>
      <c r="U29" s="69" t="str">
        <f t="shared" si="52"/>
        <v/>
      </c>
      <c r="V29" s="69" t="str">
        <f t="shared" si="52"/>
        <v/>
      </c>
      <c r="W29" s="69" t="str">
        <f t="shared" si="52"/>
        <v/>
      </c>
      <c r="X29" s="69" t="str">
        <f t="shared" si="52"/>
        <v/>
      </c>
      <c r="Y29" s="69" t="str">
        <f t="shared" si="52"/>
        <v/>
      </c>
      <c r="Z29" s="69" t="str">
        <f t="shared" si="55"/>
        <v/>
      </c>
      <c r="AA29" s="69" t="str">
        <f t="shared" si="55"/>
        <v/>
      </c>
      <c r="AB29" s="69" t="str">
        <f t="shared" si="55"/>
        <v/>
      </c>
      <c r="AC29" s="69" t="str">
        <f t="shared" si="55"/>
        <v/>
      </c>
      <c r="AD29" s="69" t="str">
        <f t="shared" si="55"/>
        <v/>
      </c>
      <c r="AE29" s="69" t="str">
        <f t="shared" si="55"/>
        <v/>
      </c>
      <c r="AF29" s="69" t="str">
        <f t="shared" si="55"/>
        <v/>
      </c>
      <c r="AG29" s="69" t="str">
        <f t="shared" si="55"/>
        <v/>
      </c>
      <c r="AH29" s="69" t="str">
        <f t="shared" si="55"/>
        <v/>
      </c>
      <c r="AI29" s="69" t="str">
        <f t="shared" si="55"/>
        <v/>
      </c>
      <c r="AJ29" s="69" t="str">
        <f t="shared" si="55"/>
        <v/>
      </c>
      <c r="AK29" s="69" t="str">
        <f t="shared" si="55"/>
        <v/>
      </c>
      <c r="AL29" s="69" t="str">
        <f t="shared" si="55"/>
        <v/>
      </c>
      <c r="AM29" s="69" t="str">
        <f t="shared" si="55"/>
        <v/>
      </c>
      <c r="AN29" s="69" t="str">
        <f t="shared" si="55"/>
        <v/>
      </c>
      <c r="AO29" s="69" t="str">
        <f t="shared" si="55"/>
        <v/>
      </c>
      <c r="AP29" s="69" t="str">
        <f t="shared" si="56"/>
        <v/>
      </c>
      <c r="AQ29" s="69" t="str">
        <f t="shared" si="56"/>
        <v/>
      </c>
      <c r="AR29" s="69" t="str">
        <f t="shared" si="56"/>
        <v/>
      </c>
      <c r="AS29" s="69" t="str">
        <f t="shared" si="56"/>
        <v/>
      </c>
      <c r="AT29" s="69" t="str">
        <f t="shared" si="56"/>
        <v/>
      </c>
      <c r="AU29" s="69" t="str">
        <f t="shared" si="56"/>
        <v/>
      </c>
      <c r="AV29" s="69" t="str">
        <f t="shared" si="56"/>
        <v/>
      </c>
      <c r="AW29" s="69" t="str">
        <f t="shared" si="56"/>
        <v/>
      </c>
      <c r="AX29" s="69" t="str">
        <f t="shared" si="56"/>
        <v/>
      </c>
      <c r="AY29" s="69" t="str">
        <f t="shared" si="56"/>
        <v/>
      </c>
      <c r="AZ29" s="69" t="str">
        <f t="shared" si="56"/>
        <v/>
      </c>
      <c r="BA29" s="69" t="str">
        <f t="shared" si="56"/>
        <v/>
      </c>
      <c r="BB29" s="69" t="str">
        <f t="shared" si="56"/>
        <v/>
      </c>
      <c r="BC29" s="69" t="str">
        <f t="shared" si="56"/>
        <v/>
      </c>
      <c r="BD29" s="69" t="str">
        <f t="shared" si="56"/>
        <v/>
      </c>
      <c r="BE29" s="69" t="str">
        <f t="shared" si="56"/>
        <v/>
      </c>
      <c r="BF29" s="69" t="str">
        <f t="shared" si="53"/>
        <v/>
      </c>
      <c r="BG29" s="69" t="str">
        <f t="shared" si="53"/>
        <v/>
      </c>
      <c r="BH29" s="69" t="str">
        <f t="shared" si="53"/>
        <v/>
      </c>
      <c r="BI29" s="69" t="str">
        <f t="shared" si="53"/>
        <v/>
      </c>
      <c r="BJ29" s="69" t="str">
        <f t="shared" si="54"/>
        <v/>
      </c>
      <c r="BK29" s="69" t="str">
        <f t="shared" si="54"/>
        <v/>
      </c>
      <c r="BL29" s="69" t="str">
        <f t="shared" si="54"/>
        <v/>
      </c>
      <c r="BM29" s="69" t="str">
        <f t="shared" si="54"/>
        <v/>
      </c>
      <c r="BN29" s="70"/>
    </row>
    <row r="30" spans="1:66" ht="34" customHeight="1" x14ac:dyDescent="0.5">
      <c r="A30" t="str">
        <f>IF('Understanding Challenge'!G45="Yes","Yes","No")</f>
        <v>No</v>
      </c>
      <c r="B30" s="90"/>
      <c r="C30" s="89" t="s">
        <v>48</v>
      </c>
      <c r="D30" s="140"/>
      <c r="E30" s="236" t="str">
        <f>IF(INDEX('Data Output'!$M:$M,MATCH(LEFT(C30,4),'Data Output'!$E:$E,0))="dd.mm.yy","",INDEX('Data Output'!$M:$M,MATCH(LEFT(C30,4),'Data Output'!$E:$E,0)))</f>
        <v/>
      </c>
      <c r="F30" s="237">
        <f>INDEX('Data Output'!$N:$N,MATCH(LEFT(C30,4),'Data Output'!$E:$E,0))</f>
        <v>0</v>
      </c>
      <c r="G30" s="237">
        <f>INDEX('Data Output'!$O:$O,MATCH(LEFT(C30,4),'Data Output'!$E:$E,0))</f>
        <v>0</v>
      </c>
      <c r="H30" s="237">
        <f>INDEX('Data Output'!$P:$P,MATCH(LEFT(C30,4),'Data Output'!$E:$E,0))</f>
        <v>0</v>
      </c>
      <c r="I30" s="68"/>
      <c r="J30" s="69" t="str">
        <f t="shared" si="52"/>
        <v/>
      </c>
      <c r="K30" s="69" t="str">
        <f t="shared" si="52"/>
        <v/>
      </c>
      <c r="L30" s="69" t="str">
        <f t="shared" si="52"/>
        <v/>
      </c>
      <c r="M30" s="69" t="str">
        <f t="shared" si="52"/>
        <v/>
      </c>
      <c r="N30" s="69" t="str">
        <f t="shared" si="52"/>
        <v/>
      </c>
      <c r="O30" s="69" t="str">
        <f t="shared" si="52"/>
        <v/>
      </c>
      <c r="P30" s="69" t="str">
        <f t="shared" si="52"/>
        <v/>
      </c>
      <c r="Q30" s="69" t="str">
        <f t="shared" si="52"/>
        <v/>
      </c>
      <c r="R30" s="69" t="str">
        <f t="shared" si="52"/>
        <v/>
      </c>
      <c r="S30" s="69" t="str">
        <f t="shared" si="52"/>
        <v/>
      </c>
      <c r="T30" s="69" t="str">
        <f t="shared" si="52"/>
        <v/>
      </c>
      <c r="U30" s="69" t="str">
        <f t="shared" ref="U30:AJ45" si="57">IFERROR(IF(AND($D30="Goal",U$5&gt;=$E30,U$5&lt;=$E30+$H30-1),2,IF(AND($D30="Milestone",U$5&gt;=$E30,U$5&lt;=$E30+$H30-1),1,"")),"")</f>
        <v/>
      </c>
      <c r="V30" s="69" t="str">
        <f t="shared" si="57"/>
        <v/>
      </c>
      <c r="W30" s="69" t="str">
        <f t="shared" si="57"/>
        <v/>
      </c>
      <c r="X30" s="69" t="str">
        <f t="shared" si="57"/>
        <v/>
      </c>
      <c r="Y30" s="69" t="str">
        <f t="shared" si="57"/>
        <v/>
      </c>
      <c r="Z30" s="69" t="str">
        <f t="shared" si="57"/>
        <v/>
      </c>
      <c r="AA30" s="69" t="str">
        <f t="shared" si="57"/>
        <v/>
      </c>
      <c r="AB30" s="69" t="str">
        <f t="shared" si="57"/>
        <v/>
      </c>
      <c r="AC30" s="69" t="str">
        <f t="shared" si="57"/>
        <v/>
      </c>
      <c r="AD30" s="69" t="str">
        <f t="shared" si="57"/>
        <v/>
      </c>
      <c r="AE30" s="69" t="str">
        <f t="shared" si="57"/>
        <v/>
      </c>
      <c r="AF30" s="69" t="str">
        <f t="shared" si="57"/>
        <v/>
      </c>
      <c r="AG30" s="69" t="str">
        <f t="shared" si="57"/>
        <v/>
      </c>
      <c r="AH30" s="69" t="str">
        <f t="shared" si="57"/>
        <v/>
      </c>
      <c r="AI30" s="69" t="str">
        <f t="shared" si="57"/>
        <v/>
      </c>
      <c r="AJ30" s="69" t="str">
        <f t="shared" si="57"/>
        <v/>
      </c>
      <c r="AK30" s="69" t="str">
        <f t="shared" si="55"/>
        <v/>
      </c>
      <c r="AL30" s="69" t="str">
        <f t="shared" si="55"/>
        <v/>
      </c>
      <c r="AM30" s="69" t="str">
        <f t="shared" si="55"/>
        <v/>
      </c>
      <c r="AN30" s="69" t="str">
        <f t="shared" si="55"/>
        <v/>
      </c>
      <c r="AO30" s="69" t="str">
        <f t="shared" si="55"/>
        <v/>
      </c>
      <c r="AP30" s="69" t="str">
        <f t="shared" si="56"/>
        <v/>
      </c>
      <c r="AQ30" s="69" t="str">
        <f t="shared" si="56"/>
        <v/>
      </c>
      <c r="AR30" s="69" t="str">
        <f t="shared" si="56"/>
        <v/>
      </c>
      <c r="AS30" s="69" t="str">
        <f t="shared" si="56"/>
        <v/>
      </c>
      <c r="AT30" s="69" t="str">
        <f t="shared" si="56"/>
        <v/>
      </c>
      <c r="AU30" s="69" t="str">
        <f t="shared" si="56"/>
        <v/>
      </c>
      <c r="AV30" s="69" t="str">
        <f t="shared" si="56"/>
        <v/>
      </c>
      <c r="AW30" s="69" t="str">
        <f t="shared" si="56"/>
        <v/>
      </c>
      <c r="AX30" s="69" t="str">
        <f t="shared" si="56"/>
        <v/>
      </c>
      <c r="AY30" s="69" t="str">
        <f t="shared" si="56"/>
        <v/>
      </c>
      <c r="AZ30" s="69" t="str">
        <f t="shared" si="56"/>
        <v/>
      </c>
      <c r="BA30" s="69" t="str">
        <f t="shared" si="56"/>
        <v/>
      </c>
      <c r="BB30" s="69" t="str">
        <f t="shared" si="56"/>
        <v/>
      </c>
      <c r="BC30" s="69" t="str">
        <f t="shared" si="56"/>
        <v/>
      </c>
      <c r="BD30" s="69" t="str">
        <f t="shared" si="56"/>
        <v/>
      </c>
      <c r="BE30" s="69" t="str">
        <f t="shared" ref="BE30:BM48" si="58">IFERROR(IF(AND($D30="Goal",BE$5&gt;=$E30,BE$5&lt;=$E30+$H30-1),2,IF(AND($D30="Milestone",BE$5&gt;=$E30,BE$5&lt;=$E30+$H30-1),1,"")),"")</f>
        <v/>
      </c>
      <c r="BF30" s="69" t="str">
        <f t="shared" si="58"/>
        <v/>
      </c>
      <c r="BG30" s="69" t="str">
        <f t="shared" si="58"/>
        <v/>
      </c>
      <c r="BH30" s="69" t="str">
        <f t="shared" si="58"/>
        <v/>
      </c>
      <c r="BI30" s="69" t="str">
        <f t="shared" si="58"/>
        <v/>
      </c>
      <c r="BJ30" s="69" t="str">
        <f t="shared" si="58"/>
        <v/>
      </c>
      <c r="BK30" s="69" t="str">
        <f t="shared" si="58"/>
        <v/>
      </c>
      <c r="BL30" s="69" t="str">
        <f t="shared" si="58"/>
        <v/>
      </c>
      <c r="BM30" s="69" t="str">
        <f t="shared" si="58"/>
        <v/>
      </c>
      <c r="BN30" s="70"/>
    </row>
    <row r="31" spans="1:66" x14ac:dyDescent="0.5">
      <c r="A31" t="str">
        <f>IF('Understanding Challenge'!G46="Yes","Yes","No")</f>
        <v>No</v>
      </c>
      <c r="B31" s="90"/>
      <c r="C31" s="89" t="s">
        <v>19</v>
      </c>
      <c r="D31" s="140"/>
      <c r="E31" s="236" t="str">
        <f>IF(INDEX('Data Output'!$M:$M,MATCH(LEFT(C31,4),'Data Output'!$E:$E,0))="dd.mm.yy","",INDEX('Data Output'!$M:$M,MATCH(LEFT(C31,4),'Data Output'!$E:$E,0)))</f>
        <v/>
      </c>
      <c r="F31" s="237">
        <f>INDEX('Data Output'!$N:$N,MATCH(LEFT(C31,4),'Data Output'!$E:$E,0))</f>
        <v>0</v>
      </c>
      <c r="G31" s="237">
        <f>INDEX('Data Output'!$O:$O,MATCH(LEFT(C31,4),'Data Output'!$E:$E,0))</f>
        <v>0</v>
      </c>
      <c r="H31" s="237">
        <f>INDEX('Data Output'!$P:$P,MATCH(LEFT(C31,4),'Data Output'!$E:$E,0))</f>
        <v>0</v>
      </c>
      <c r="I31" s="68"/>
      <c r="J31" s="69" t="str">
        <f t="shared" ref="J31:Y46" si="59">IFERROR(IF(AND($D31="Goal",J$5&gt;=$E31,J$5&lt;=$E31+$H31-1),2,IF(AND($D31="Milestone",J$5&gt;=$E31,J$5&lt;=$E31+$H31-1),1,"")),"")</f>
        <v/>
      </c>
      <c r="K31" s="69" t="str">
        <f t="shared" si="59"/>
        <v/>
      </c>
      <c r="L31" s="69" t="str">
        <f t="shared" si="59"/>
        <v/>
      </c>
      <c r="M31" s="69" t="str">
        <f t="shared" si="59"/>
        <v/>
      </c>
      <c r="N31" s="69" t="str">
        <f t="shared" si="59"/>
        <v/>
      </c>
      <c r="O31" s="69" t="str">
        <f t="shared" si="59"/>
        <v/>
      </c>
      <c r="P31" s="69" t="str">
        <f t="shared" si="59"/>
        <v/>
      </c>
      <c r="Q31" s="69" t="str">
        <f t="shared" si="59"/>
        <v/>
      </c>
      <c r="R31" s="69" t="str">
        <f t="shared" si="59"/>
        <v/>
      </c>
      <c r="S31" s="69" t="str">
        <f t="shared" si="59"/>
        <v/>
      </c>
      <c r="T31" s="69" t="str">
        <f t="shared" si="59"/>
        <v/>
      </c>
      <c r="U31" s="69" t="str">
        <f t="shared" si="59"/>
        <v/>
      </c>
      <c r="V31" s="69" t="str">
        <f t="shared" si="59"/>
        <v/>
      </c>
      <c r="W31" s="69" t="str">
        <f t="shared" si="59"/>
        <v/>
      </c>
      <c r="X31" s="69" t="str">
        <f t="shared" si="59"/>
        <v/>
      </c>
      <c r="Y31" s="69" t="str">
        <f t="shared" si="59"/>
        <v/>
      </c>
      <c r="Z31" s="69" t="str">
        <f t="shared" si="57"/>
        <v/>
      </c>
      <c r="AA31" s="69" t="str">
        <f t="shared" si="57"/>
        <v/>
      </c>
      <c r="AB31" s="69" t="str">
        <f t="shared" si="57"/>
        <v/>
      </c>
      <c r="AC31" s="69" t="str">
        <f t="shared" si="57"/>
        <v/>
      </c>
      <c r="AD31" s="69" t="str">
        <f t="shared" si="57"/>
        <v/>
      </c>
      <c r="AE31" s="69" t="str">
        <f t="shared" si="57"/>
        <v/>
      </c>
      <c r="AF31" s="69" t="str">
        <f t="shared" si="57"/>
        <v/>
      </c>
      <c r="AG31" s="69" t="str">
        <f t="shared" si="57"/>
        <v/>
      </c>
      <c r="AH31" s="69" t="str">
        <f t="shared" si="57"/>
        <v/>
      </c>
      <c r="AI31" s="69" t="str">
        <f t="shared" si="57"/>
        <v/>
      </c>
      <c r="AJ31" s="69" t="str">
        <f t="shared" si="57"/>
        <v/>
      </c>
      <c r="AK31" s="69" t="str">
        <f t="shared" si="55"/>
        <v/>
      </c>
      <c r="AL31" s="69" t="str">
        <f t="shared" si="55"/>
        <v/>
      </c>
      <c r="AM31" s="69" t="str">
        <f t="shared" si="55"/>
        <v/>
      </c>
      <c r="AN31" s="69" t="str">
        <f t="shared" si="55"/>
        <v/>
      </c>
      <c r="AO31" s="69" t="str">
        <f t="shared" si="55"/>
        <v/>
      </c>
      <c r="AP31" s="69" t="str">
        <f t="shared" ref="AP31:BE48" si="60">IFERROR(IF(AND($D31="Goal",AP$5&gt;=$E31,AP$5&lt;=$E31+$H31-1),2,IF(AND($D31="Milestone",AP$5&gt;=$E31,AP$5&lt;=$E31+$H31-1),1,"")),"")</f>
        <v/>
      </c>
      <c r="AQ31" s="69" t="str">
        <f t="shared" si="60"/>
        <v/>
      </c>
      <c r="AR31" s="69" t="str">
        <f t="shared" si="60"/>
        <v/>
      </c>
      <c r="AS31" s="69" t="str">
        <f t="shared" si="60"/>
        <v/>
      </c>
      <c r="AT31" s="69" t="str">
        <f t="shared" si="60"/>
        <v/>
      </c>
      <c r="AU31" s="69" t="str">
        <f t="shared" si="60"/>
        <v/>
      </c>
      <c r="AV31" s="69" t="str">
        <f t="shared" si="60"/>
        <v/>
      </c>
      <c r="AW31" s="69" t="str">
        <f t="shared" si="60"/>
        <v/>
      </c>
      <c r="AX31" s="69" t="str">
        <f t="shared" si="60"/>
        <v/>
      </c>
      <c r="AY31" s="69" t="str">
        <f t="shared" si="60"/>
        <v/>
      </c>
      <c r="AZ31" s="69" t="str">
        <f t="shared" si="60"/>
        <v/>
      </c>
      <c r="BA31" s="69" t="str">
        <f t="shared" si="60"/>
        <v/>
      </c>
      <c r="BB31" s="69" t="str">
        <f t="shared" si="60"/>
        <v/>
      </c>
      <c r="BC31" s="69" t="str">
        <f t="shared" si="60"/>
        <v/>
      </c>
      <c r="BD31" s="69" t="str">
        <f t="shared" si="60"/>
        <v/>
      </c>
      <c r="BE31" s="69" t="str">
        <f t="shared" si="60"/>
        <v/>
      </c>
      <c r="BF31" s="69" t="str">
        <f t="shared" si="58"/>
        <v/>
      </c>
      <c r="BG31" s="69" t="str">
        <f t="shared" si="58"/>
        <v/>
      </c>
      <c r="BH31" s="69" t="str">
        <f t="shared" si="58"/>
        <v/>
      </c>
      <c r="BI31" s="69" t="str">
        <f t="shared" si="58"/>
        <v/>
      </c>
      <c r="BJ31" s="69" t="str">
        <f t="shared" si="58"/>
        <v/>
      </c>
      <c r="BK31" s="69" t="str">
        <f t="shared" si="58"/>
        <v/>
      </c>
      <c r="BL31" s="69" t="str">
        <f t="shared" si="58"/>
        <v/>
      </c>
      <c r="BM31" s="69" t="str">
        <f t="shared" si="58"/>
        <v/>
      </c>
      <c r="BN31" s="70"/>
    </row>
    <row r="32" spans="1:66" ht="32" x14ac:dyDescent="0.5">
      <c r="A32" t="str">
        <f>IF('Understanding Challenge'!G47="Yes","Yes","No")</f>
        <v>No</v>
      </c>
      <c r="B32" s="90"/>
      <c r="C32" s="89" t="s">
        <v>20</v>
      </c>
      <c r="D32" s="140"/>
      <c r="E32" s="236" t="str">
        <f>IF(INDEX('Data Output'!$M:$M,MATCH(LEFT(C32,4),'Data Output'!$E:$E,0))="dd.mm.yy","",INDEX('Data Output'!$M:$M,MATCH(LEFT(C32,4),'Data Output'!$E:$E,0)))</f>
        <v/>
      </c>
      <c r="F32" s="237">
        <f>INDEX('Data Output'!$N:$N,MATCH(LEFT(C32,4),'Data Output'!$E:$E,0))</f>
        <v>0</v>
      </c>
      <c r="G32" s="237">
        <f>INDEX('Data Output'!$O:$O,MATCH(LEFT(C32,4),'Data Output'!$E:$E,0))</f>
        <v>0</v>
      </c>
      <c r="H32" s="237">
        <f>INDEX('Data Output'!$P:$P,MATCH(LEFT(C32,4),'Data Output'!$E:$E,0))</f>
        <v>0</v>
      </c>
      <c r="I32" s="68"/>
      <c r="J32" s="69" t="str">
        <f t="shared" si="59"/>
        <v/>
      </c>
      <c r="K32" s="69" t="str">
        <f t="shared" si="59"/>
        <v/>
      </c>
      <c r="L32" s="69" t="str">
        <f t="shared" si="59"/>
        <v/>
      </c>
      <c r="M32" s="69" t="str">
        <f t="shared" si="59"/>
        <v/>
      </c>
      <c r="N32" s="69" t="str">
        <f t="shared" si="59"/>
        <v/>
      </c>
      <c r="O32" s="69" t="str">
        <f t="shared" si="59"/>
        <v/>
      </c>
      <c r="P32" s="69" t="str">
        <f t="shared" si="59"/>
        <v/>
      </c>
      <c r="Q32" s="69" t="str">
        <f t="shared" si="59"/>
        <v/>
      </c>
      <c r="R32" s="69" t="str">
        <f t="shared" si="59"/>
        <v/>
      </c>
      <c r="S32" s="69" t="str">
        <f t="shared" si="59"/>
        <v/>
      </c>
      <c r="T32" s="69" t="str">
        <f t="shared" si="59"/>
        <v/>
      </c>
      <c r="U32" s="69" t="str">
        <f t="shared" si="59"/>
        <v/>
      </c>
      <c r="V32" s="69" t="str">
        <f t="shared" si="59"/>
        <v/>
      </c>
      <c r="W32" s="69" t="str">
        <f t="shared" si="59"/>
        <v/>
      </c>
      <c r="X32" s="69" t="str">
        <f t="shared" si="59"/>
        <v/>
      </c>
      <c r="Y32" s="69" t="str">
        <f t="shared" si="59"/>
        <v/>
      </c>
      <c r="Z32" s="69" t="str">
        <f t="shared" si="57"/>
        <v/>
      </c>
      <c r="AA32" s="69" t="str">
        <f t="shared" si="57"/>
        <v/>
      </c>
      <c r="AB32" s="69" t="str">
        <f t="shared" si="57"/>
        <v/>
      </c>
      <c r="AC32" s="69" t="str">
        <f t="shared" si="57"/>
        <v/>
      </c>
      <c r="AD32" s="69" t="str">
        <f t="shared" si="57"/>
        <v/>
      </c>
      <c r="AE32" s="69" t="str">
        <f t="shared" si="57"/>
        <v/>
      </c>
      <c r="AF32" s="69" t="str">
        <f t="shared" si="57"/>
        <v/>
      </c>
      <c r="AG32" s="69" t="str">
        <f t="shared" si="57"/>
        <v/>
      </c>
      <c r="AH32" s="69" t="str">
        <f t="shared" si="57"/>
        <v/>
      </c>
      <c r="AI32" s="69" t="str">
        <f t="shared" si="57"/>
        <v/>
      </c>
      <c r="AJ32" s="69" t="str">
        <f t="shared" si="57"/>
        <v/>
      </c>
      <c r="AK32" s="69" t="str">
        <f t="shared" si="55"/>
        <v/>
      </c>
      <c r="AL32" s="69" t="str">
        <f t="shared" si="55"/>
        <v/>
      </c>
      <c r="AM32" s="69" t="str">
        <f t="shared" si="55"/>
        <v/>
      </c>
      <c r="AN32" s="69" t="str">
        <f t="shared" si="55"/>
        <v/>
      </c>
      <c r="AO32" s="69" t="str">
        <f t="shared" si="55"/>
        <v/>
      </c>
      <c r="AP32" s="69" t="str">
        <f t="shared" si="60"/>
        <v/>
      </c>
      <c r="AQ32" s="69" t="str">
        <f t="shared" si="60"/>
        <v/>
      </c>
      <c r="AR32" s="69" t="str">
        <f t="shared" si="60"/>
        <v/>
      </c>
      <c r="AS32" s="69" t="str">
        <f t="shared" si="60"/>
        <v/>
      </c>
      <c r="AT32" s="69" t="str">
        <f t="shared" si="60"/>
        <v/>
      </c>
      <c r="AU32" s="69" t="str">
        <f t="shared" si="60"/>
        <v/>
      </c>
      <c r="AV32" s="69" t="str">
        <f t="shared" si="60"/>
        <v/>
      </c>
      <c r="AW32" s="69" t="str">
        <f t="shared" si="60"/>
        <v/>
      </c>
      <c r="AX32" s="69" t="str">
        <f t="shared" si="60"/>
        <v/>
      </c>
      <c r="AY32" s="69" t="str">
        <f t="shared" si="60"/>
        <v/>
      </c>
      <c r="AZ32" s="69" t="str">
        <f t="shared" si="60"/>
        <v/>
      </c>
      <c r="BA32" s="69" t="str">
        <f t="shared" si="60"/>
        <v/>
      </c>
      <c r="BB32" s="69" t="str">
        <f t="shared" si="60"/>
        <v/>
      </c>
      <c r="BC32" s="69" t="str">
        <f t="shared" si="60"/>
        <v/>
      </c>
      <c r="BD32" s="69" t="str">
        <f t="shared" si="60"/>
        <v/>
      </c>
      <c r="BE32" s="69" t="str">
        <f t="shared" si="60"/>
        <v/>
      </c>
      <c r="BF32" s="69" t="str">
        <f t="shared" si="58"/>
        <v/>
      </c>
      <c r="BG32" s="69" t="str">
        <f t="shared" si="58"/>
        <v/>
      </c>
      <c r="BH32" s="69" t="str">
        <f t="shared" si="58"/>
        <v/>
      </c>
      <c r="BI32" s="69" t="str">
        <f t="shared" si="58"/>
        <v/>
      </c>
      <c r="BJ32" s="69" t="str">
        <f t="shared" si="58"/>
        <v/>
      </c>
      <c r="BK32" s="69" t="str">
        <f t="shared" si="58"/>
        <v/>
      </c>
      <c r="BL32" s="69" t="str">
        <f t="shared" si="58"/>
        <v/>
      </c>
      <c r="BM32" s="69" t="str">
        <f t="shared" si="58"/>
        <v/>
      </c>
      <c r="BN32" s="70"/>
    </row>
    <row r="33" spans="1:66" ht="34.5" customHeight="1" x14ac:dyDescent="0.5">
      <c r="A33" t="str">
        <f>IF('Understanding Challenge'!G58="Yes","Yes","No")</f>
        <v>No</v>
      </c>
      <c r="B33" s="90"/>
      <c r="C33" s="89" t="s">
        <v>21</v>
      </c>
      <c r="D33" s="140"/>
      <c r="E33" s="236" t="str">
        <f>IF(INDEX('Data Output'!$M:$M,MATCH(LEFT(C33,4),'Data Output'!$E:$E,0))="dd.mm.yy","",INDEX('Data Output'!$M:$M,MATCH(LEFT(C33,4),'Data Output'!$E:$E,0)))</f>
        <v/>
      </c>
      <c r="F33" s="237">
        <f>INDEX('Data Output'!$N:$N,MATCH(LEFT(C33,4),'Data Output'!$E:$E,0))</f>
        <v>0</v>
      </c>
      <c r="G33" s="237">
        <f>INDEX('Data Output'!$O:$O,MATCH(LEFT(C33,4),'Data Output'!$E:$E,0))</f>
        <v>0</v>
      </c>
      <c r="H33" s="237">
        <f>INDEX('Data Output'!$P:$P,MATCH(LEFT(C33,4),'Data Output'!$E:$E,0))</f>
        <v>0</v>
      </c>
      <c r="I33" s="68"/>
      <c r="J33" s="69" t="str">
        <f t="shared" si="59"/>
        <v/>
      </c>
      <c r="K33" s="69" t="str">
        <f t="shared" si="59"/>
        <v/>
      </c>
      <c r="L33" s="69" t="str">
        <f t="shared" si="59"/>
        <v/>
      </c>
      <c r="M33" s="69" t="str">
        <f t="shared" si="59"/>
        <v/>
      </c>
      <c r="N33" s="69" t="str">
        <f t="shared" si="59"/>
        <v/>
      </c>
      <c r="O33" s="69" t="str">
        <f t="shared" si="59"/>
        <v/>
      </c>
      <c r="P33" s="69" t="str">
        <f t="shared" si="59"/>
        <v/>
      </c>
      <c r="Q33" s="69" t="str">
        <f t="shared" si="59"/>
        <v/>
      </c>
      <c r="R33" s="69" t="str">
        <f t="shared" si="59"/>
        <v/>
      </c>
      <c r="S33" s="69" t="str">
        <f t="shared" si="59"/>
        <v/>
      </c>
      <c r="T33" s="69" t="str">
        <f t="shared" si="59"/>
        <v/>
      </c>
      <c r="U33" s="69" t="str">
        <f t="shared" si="59"/>
        <v/>
      </c>
      <c r="V33" s="69" t="str">
        <f t="shared" si="59"/>
        <v/>
      </c>
      <c r="W33" s="69" t="str">
        <f t="shared" si="59"/>
        <v/>
      </c>
      <c r="X33" s="69" t="str">
        <f t="shared" si="59"/>
        <v/>
      </c>
      <c r="Y33" s="69" t="str">
        <f t="shared" si="59"/>
        <v/>
      </c>
      <c r="Z33" s="69" t="str">
        <f t="shared" si="57"/>
        <v/>
      </c>
      <c r="AA33" s="69" t="str">
        <f t="shared" si="57"/>
        <v/>
      </c>
      <c r="AB33" s="69" t="str">
        <f t="shared" si="57"/>
        <v/>
      </c>
      <c r="AC33" s="69" t="str">
        <f t="shared" si="57"/>
        <v/>
      </c>
      <c r="AD33" s="69" t="str">
        <f t="shared" si="57"/>
        <v/>
      </c>
      <c r="AE33" s="69" t="str">
        <f t="shared" si="57"/>
        <v/>
      </c>
      <c r="AF33" s="69" t="str">
        <f t="shared" si="57"/>
        <v/>
      </c>
      <c r="AG33" s="69" t="str">
        <f t="shared" si="57"/>
        <v/>
      </c>
      <c r="AH33" s="69" t="str">
        <f t="shared" si="57"/>
        <v/>
      </c>
      <c r="AI33" s="69" t="str">
        <f t="shared" si="57"/>
        <v/>
      </c>
      <c r="AJ33" s="69" t="str">
        <f t="shared" si="57"/>
        <v/>
      </c>
      <c r="AK33" s="69" t="str">
        <f t="shared" ref="AK33:AZ49" si="61">IFERROR(IF(AND($D33="Goal",AK$5&gt;=$E33,AK$5&lt;=$E33+$H33-1),2,IF(AND($D33="Milestone",AK$5&gt;=$E33,AK$5&lt;=$E33+$H33-1),1,"")),"")</f>
        <v/>
      </c>
      <c r="AL33" s="69" t="str">
        <f t="shared" si="61"/>
        <v/>
      </c>
      <c r="AM33" s="69" t="str">
        <f t="shared" si="61"/>
        <v/>
      </c>
      <c r="AN33" s="69" t="str">
        <f t="shared" si="61"/>
        <v/>
      </c>
      <c r="AO33" s="69" t="str">
        <f t="shared" si="61"/>
        <v/>
      </c>
      <c r="AP33" s="69" t="str">
        <f t="shared" si="61"/>
        <v/>
      </c>
      <c r="AQ33" s="69" t="str">
        <f t="shared" si="61"/>
        <v/>
      </c>
      <c r="AR33" s="69" t="str">
        <f t="shared" si="61"/>
        <v/>
      </c>
      <c r="AS33" s="69" t="str">
        <f t="shared" si="61"/>
        <v/>
      </c>
      <c r="AT33" s="69" t="str">
        <f t="shared" si="61"/>
        <v/>
      </c>
      <c r="AU33" s="69" t="str">
        <f t="shared" si="61"/>
        <v/>
      </c>
      <c r="AV33" s="69" t="str">
        <f t="shared" si="61"/>
        <v/>
      </c>
      <c r="AW33" s="69" t="str">
        <f t="shared" si="61"/>
        <v/>
      </c>
      <c r="AX33" s="69" t="str">
        <f t="shared" si="61"/>
        <v/>
      </c>
      <c r="AY33" s="69" t="str">
        <f t="shared" si="61"/>
        <v/>
      </c>
      <c r="AZ33" s="69" t="str">
        <f t="shared" si="61"/>
        <v/>
      </c>
      <c r="BA33" s="69" t="str">
        <f t="shared" si="60"/>
        <v/>
      </c>
      <c r="BB33" s="69" t="str">
        <f t="shared" si="60"/>
        <v/>
      </c>
      <c r="BC33" s="69" t="str">
        <f t="shared" si="60"/>
        <v/>
      </c>
      <c r="BD33" s="69" t="str">
        <f t="shared" si="60"/>
        <v/>
      </c>
      <c r="BE33" s="69" t="str">
        <f t="shared" si="60"/>
        <v/>
      </c>
      <c r="BF33" s="69" t="str">
        <f t="shared" si="58"/>
        <v/>
      </c>
      <c r="BG33" s="69" t="str">
        <f t="shared" si="58"/>
        <v/>
      </c>
      <c r="BH33" s="69" t="str">
        <f t="shared" si="58"/>
        <v/>
      </c>
      <c r="BI33" s="69" t="str">
        <f t="shared" si="58"/>
        <v/>
      </c>
      <c r="BJ33" s="69" t="str">
        <f t="shared" si="58"/>
        <v/>
      </c>
      <c r="BK33" s="69" t="str">
        <f t="shared" si="58"/>
        <v/>
      </c>
      <c r="BL33" s="69" t="str">
        <f t="shared" si="58"/>
        <v/>
      </c>
      <c r="BM33" s="69" t="str">
        <f t="shared" si="58"/>
        <v/>
      </c>
      <c r="BN33" s="70"/>
    </row>
    <row r="34" spans="1:66" ht="32" x14ac:dyDescent="0.5">
      <c r="A34" t="str">
        <f>IF('Understanding Challenge'!G59="Yes","Yes","No")</f>
        <v>No</v>
      </c>
      <c r="B34" s="90"/>
      <c r="C34" s="89" t="s">
        <v>75</v>
      </c>
      <c r="D34" s="140"/>
      <c r="E34" s="236" t="str">
        <f>IF(INDEX('Data Output'!$M:$M,MATCH(LEFT(C34,4),'Data Output'!$E:$E,0))="dd.mm.yy","",INDEX('Data Output'!$M:$M,MATCH(LEFT(C34,4),'Data Output'!$E:$E,0)))</f>
        <v/>
      </c>
      <c r="F34" s="237">
        <f>INDEX('Data Output'!$N:$N,MATCH(LEFT(C34,4),'Data Output'!$E:$E,0))</f>
        <v>0</v>
      </c>
      <c r="G34" s="237">
        <f>INDEX('Data Output'!$O:$O,MATCH(LEFT(C34,4),'Data Output'!$E:$E,0))</f>
        <v>0</v>
      </c>
      <c r="H34" s="237">
        <f>INDEX('Data Output'!$P:$P,MATCH(LEFT(C34,4),'Data Output'!$E:$E,0))</f>
        <v>0</v>
      </c>
      <c r="I34" s="68"/>
      <c r="J34" s="69" t="str">
        <f t="shared" si="59"/>
        <v/>
      </c>
      <c r="K34" s="69" t="str">
        <f t="shared" si="59"/>
        <v/>
      </c>
      <c r="L34" s="69" t="str">
        <f t="shared" si="59"/>
        <v/>
      </c>
      <c r="M34" s="69" t="str">
        <f t="shared" si="59"/>
        <v/>
      </c>
      <c r="N34" s="69" t="str">
        <f t="shared" si="59"/>
        <v/>
      </c>
      <c r="O34" s="69" t="str">
        <f t="shared" si="59"/>
        <v/>
      </c>
      <c r="P34" s="69" t="str">
        <f t="shared" si="59"/>
        <v/>
      </c>
      <c r="Q34" s="69" t="str">
        <f t="shared" si="59"/>
        <v/>
      </c>
      <c r="R34" s="69" t="str">
        <f t="shared" si="59"/>
        <v/>
      </c>
      <c r="S34" s="69" t="str">
        <f t="shared" si="59"/>
        <v/>
      </c>
      <c r="T34" s="69" t="str">
        <f t="shared" si="59"/>
        <v/>
      </c>
      <c r="U34" s="69" t="str">
        <f t="shared" si="59"/>
        <v/>
      </c>
      <c r="V34" s="69" t="str">
        <f t="shared" si="59"/>
        <v/>
      </c>
      <c r="W34" s="69" t="str">
        <f t="shared" si="59"/>
        <v/>
      </c>
      <c r="X34" s="69" t="str">
        <f t="shared" si="59"/>
        <v/>
      </c>
      <c r="Y34" s="69" t="str">
        <f t="shared" si="59"/>
        <v/>
      </c>
      <c r="Z34" s="69" t="str">
        <f t="shared" si="57"/>
        <v/>
      </c>
      <c r="AA34" s="69" t="str">
        <f t="shared" si="57"/>
        <v/>
      </c>
      <c r="AB34" s="69" t="str">
        <f t="shared" si="57"/>
        <v/>
      </c>
      <c r="AC34" s="69" t="str">
        <f t="shared" si="57"/>
        <v/>
      </c>
      <c r="AD34" s="69" t="str">
        <f t="shared" si="57"/>
        <v/>
      </c>
      <c r="AE34" s="69" t="str">
        <f t="shared" si="57"/>
        <v/>
      </c>
      <c r="AF34" s="69" t="str">
        <f t="shared" si="57"/>
        <v/>
      </c>
      <c r="AG34" s="69" t="str">
        <f t="shared" si="57"/>
        <v/>
      </c>
      <c r="AH34" s="69" t="str">
        <f t="shared" si="57"/>
        <v/>
      </c>
      <c r="AI34" s="69" t="str">
        <f t="shared" si="57"/>
        <v/>
      </c>
      <c r="AJ34" s="69" t="str">
        <f t="shared" si="57"/>
        <v/>
      </c>
      <c r="AK34" s="69" t="str">
        <f t="shared" si="61"/>
        <v/>
      </c>
      <c r="AL34" s="69" t="str">
        <f t="shared" si="61"/>
        <v/>
      </c>
      <c r="AM34" s="69" t="str">
        <f t="shared" si="61"/>
        <v/>
      </c>
      <c r="AN34" s="69" t="str">
        <f t="shared" si="61"/>
        <v/>
      </c>
      <c r="AO34" s="69" t="str">
        <f t="shared" si="61"/>
        <v/>
      </c>
      <c r="AP34" s="69" t="str">
        <f t="shared" si="61"/>
        <v/>
      </c>
      <c r="AQ34" s="69" t="str">
        <f t="shared" si="61"/>
        <v/>
      </c>
      <c r="AR34" s="69" t="str">
        <f t="shared" si="61"/>
        <v/>
      </c>
      <c r="AS34" s="69" t="str">
        <f t="shared" si="61"/>
        <v/>
      </c>
      <c r="AT34" s="69" t="str">
        <f t="shared" si="61"/>
        <v/>
      </c>
      <c r="AU34" s="69" t="str">
        <f t="shared" si="61"/>
        <v/>
      </c>
      <c r="AV34" s="69" t="str">
        <f t="shared" si="61"/>
        <v/>
      </c>
      <c r="AW34" s="69" t="str">
        <f t="shared" si="61"/>
        <v/>
      </c>
      <c r="AX34" s="69" t="str">
        <f t="shared" si="61"/>
        <v/>
      </c>
      <c r="AY34" s="69" t="str">
        <f t="shared" si="61"/>
        <v/>
      </c>
      <c r="AZ34" s="69" t="str">
        <f t="shared" si="61"/>
        <v/>
      </c>
      <c r="BA34" s="69" t="str">
        <f t="shared" si="60"/>
        <v/>
      </c>
      <c r="BB34" s="69" t="str">
        <f t="shared" si="60"/>
        <v/>
      </c>
      <c r="BC34" s="69" t="str">
        <f t="shared" si="60"/>
        <v/>
      </c>
      <c r="BD34" s="69" t="str">
        <f t="shared" si="60"/>
        <v/>
      </c>
      <c r="BE34" s="69" t="str">
        <f t="shared" si="60"/>
        <v/>
      </c>
      <c r="BF34" s="69" t="str">
        <f t="shared" si="58"/>
        <v/>
      </c>
      <c r="BG34" s="69" t="str">
        <f t="shared" si="58"/>
        <v/>
      </c>
      <c r="BH34" s="69" t="str">
        <f t="shared" si="58"/>
        <v/>
      </c>
      <c r="BI34" s="69" t="str">
        <f t="shared" si="58"/>
        <v/>
      </c>
      <c r="BJ34" s="69" t="str">
        <f t="shared" si="58"/>
        <v/>
      </c>
      <c r="BK34" s="69" t="str">
        <f t="shared" si="58"/>
        <v/>
      </c>
      <c r="BL34" s="69" t="str">
        <f t="shared" si="58"/>
        <v/>
      </c>
      <c r="BM34" s="69" t="str">
        <f t="shared" si="58"/>
        <v/>
      </c>
      <c r="BN34" s="70"/>
    </row>
    <row r="35" spans="1:66" ht="32" x14ac:dyDescent="0.5">
      <c r="A35" t="str">
        <f>IF('Understanding Challenge'!G60="Yes","Yes","No")</f>
        <v>No</v>
      </c>
      <c r="B35" s="90"/>
      <c r="C35" s="89" t="s">
        <v>76</v>
      </c>
      <c r="D35" s="140"/>
      <c r="E35" s="236" t="str">
        <f>IF(INDEX('Data Output'!$M:$M,MATCH(LEFT(C35,4),'Data Output'!$E:$E,0))="dd.mm.yy","",INDEX('Data Output'!$M:$M,MATCH(LEFT(C35,4),'Data Output'!$E:$E,0)))</f>
        <v/>
      </c>
      <c r="F35" s="237">
        <f>INDEX('Data Output'!$N:$N,MATCH(LEFT(C35,4),'Data Output'!$E:$E,0))</f>
        <v>0</v>
      </c>
      <c r="G35" s="237">
        <f>INDEX('Data Output'!$O:$O,MATCH(LEFT(C35,4),'Data Output'!$E:$E,0))</f>
        <v>0</v>
      </c>
      <c r="H35" s="237">
        <f>INDEX('Data Output'!$P:$P,MATCH(LEFT(C35,4),'Data Output'!$E:$E,0))</f>
        <v>0</v>
      </c>
      <c r="I35" s="68"/>
      <c r="J35" s="69" t="str">
        <f t="shared" si="59"/>
        <v/>
      </c>
      <c r="K35" s="69" t="str">
        <f t="shared" si="59"/>
        <v/>
      </c>
      <c r="L35" s="69" t="str">
        <f t="shared" si="59"/>
        <v/>
      </c>
      <c r="M35" s="69" t="str">
        <f t="shared" si="59"/>
        <v/>
      </c>
      <c r="N35" s="69" t="str">
        <f t="shared" si="59"/>
        <v/>
      </c>
      <c r="O35" s="69" t="str">
        <f t="shared" si="59"/>
        <v/>
      </c>
      <c r="P35" s="69" t="str">
        <f t="shared" si="59"/>
        <v/>
      </c>
      <c r="Q35" s="69" t="str">
        <f t="shared" si="59"/>
        <v/>
      </c>
      <c r="R35" s="69" t="str">
        <f t="shared" si="59"/>
        <v/>
      </c>
      <c r="S35" s="69" t="str">
        <f t="shared" si="59"/>
        <v/>
      </c>
      <c r="T35" s="69" t="str">
        <f t="shared" si="59"/>
        <v/>
      </c>
      <c r="U35" s="69" t="str">
        <f t="shared" si="59"/>
        <v/>
      </c>
      <c r="V35" s="69" t="str">
        <f t="shared" si="59"/>
        <v/>
      </c>
      <c r="W35" s="69" t="str">
        <f t="shared" si="59"/>
        <v/>
      </c>
      <c r="X35" s="69" t="str">
        <f t="shared" si="59"/>
        <v/>
      </c>
      <c r="Y35" s="69" t="str">
        <f t="shared" si="59"/>
        <v/>
      </c>
      <c r="Z35" s="69" t="str">
        <f t="shared" si="57"/>
        <v/>
      </c>
      <c r="AA35" s="69" t="str">
        <f t="shared" si="57"/>
        <v/>
      </c>
      <c r="AB35" s="69" t="str">
        <f t="shared" si="57"/>
        <v/>
      </c>
      <c r="AC35" s="69" t="str">
        <f t="shared" si="57"/>
        <v/>
      </c>
      <c r="AD35" s="69" t="str">
        <f t="shared" si="57"/>
        <v/>
      </c>
      <c r="AE35" s="69" t="str">
        <f t="shared" si="57"/>
        <v/>
      </c>
      <c r="AF35" s="69" t="str">
        <f t="shared" si="57"/>
        <v/>
      </c>
      <c r="AG35" s="69" t="str">
        <f t="shared" si="57"/>
        <v/>
      </c>
      <c r="AH35" s="69" t="str">
        <f t="shared" si="57"/>
        <v/>
      </c>
      <c r="AI35" s="69" t="str">
        <f t="shared" si="57"/>
        <v/>
      </c>
      <c r="AJ35" s="69" t="str">
        <f t="shared" si="57"/>
        <v/>
      </c>
      <c r="AK35" s="69" t="str">
        <f t="shared" si="61"/>
        <v/>
      </c>
      <c r="AL35" s="69" t="str">
        <f t="shared" si="61"/>
        <v/>
      </c>
      <c r="AM35" s="69" t="str">
        <f t="shared" si="61"/>
        <v/>
      </c>
      <c r="AN35" s="69" t="str">
        <f t="shared" si="61"/>
        <v/>
      </c>
      <c r="AO35" s="69" t="str">
        <f t="shared" si="61"/>
        <v/>
      </c>
      <c r="AP35" s="69" t="str">
        <f t="shared" si="61"/>
        <v/>
      </c>
      <c r="AQ35" s="69" t="str">
        <f t="shared" si="61"/>
        <v/>
      </c>
      <c r="AR35" s="69" t="str">
        <f t="shared" si="61"/>
        <v/>
      </c>
      <c r="AS35" s="69" t="str">
        <f t="shared" si="61"/>
        <v/>
      </c>
      <c r="AT35" s="69" t="str">
        <f t="shared" si="61"/>
        <v/>
      </c>
      <c r="AU35" s="69" t="str">
        <f t="shared" si="61"/>
        <v/>
      </c>
      <c r="AV35" s="69" t="str">
        <f t="shared" si="61"/>
        <v/>
      </c>
      <c r="AW35" s="69" t="str">
        <f t="shared" si="61"/>
        <v/>
      </c>
      <c r="AX35" s="69" t="str">
        <f t="shared" si="61"/>
        <v/>
      </c>
      <c r="AY35" s="69" t="str">
        <f t="shared" si="61"/>
        <v/>
      </c>
      <c r="AZ35" s="69" t="str">
        <f t="shared" si="61"/>
        <v/>
      </c>
      <c r="BA35" s="69" t="str">
        <f t="shared" si="60"/>
        <v/>
      </c>
      <c r="BB35" s="69" t="str">
        <f t="shared" si="60"/>
        <v/>
      </c>
      <c r="BC35" s="69" t="str">
        <f t="shared" si="60"/>
        <v/>
      </c>
      <c r="BD35" s="69" t="str">
        <f t="shared" si="60"/>
        <v/>
      </c>
      <c r="BE35" s="69" t="str">
        <f t="shared" si="60"/>
        <v/>
      </c>
      <c r="BF35" s="69" t="str">
        <f t="shared" si="58"/>
        <v/>
      </c>
      <c r="BG35" s="69" t="str">
        <f t="shared" si="58"/>
        <v/>
      </c>
      <c r="BH35" s="69" t="str">
        <f t="shared" si="58"/>
        <v/>
      </c>
      <c r="BI35" s="69" t="str">
        <f t="shared" si="58"/>
        <v/>
      </c>
      <c r="BJ35" s="69" t="str">
        <f t="shared" si="58"/>
        <v/>
      </c>
      <c r="BK35" s="69" t="str">
        <f t="shared" si="58"/>
        <v/>
      </c>
      <c r="BL35" s="69" t="str">
        <f t="shared" si="58"/>
        <v/>
      </c>
      <c r="BM35" s="69" t="str">
        <f t="shared" si="58"/>
        <v/>
      </c>
      <c r="BN35" s="70"/>
    </row>
    <row r="36" spans="1:66" x14ac:dyDescent="0.5">
      <c r="B36" s="90"/>
      <c r="C36" s="97"/>
      <c r="D36" s="140"/>
      <c r="E36" s="146"/>
      <c r="F36" s="146"/>
      <c r="G36" s="146"/>
      <c r="H36" s="147"/>
      <c r="I36" s="68"/>
      <c r="J36" s="69" t="str">
        <f t="shared" si="59"/>
        <v/>
      </c>
      <c r="K36" s="69" t="str">
        <f t="shared" si="59"/>
        <v/>
      </c>
      <c r="L36" s="69" t="str">
        <f t="shared" si="59"/>
        <v/>
      </c>
      <c r="M36" s="69" t="str">
        <f t="shared" si="59"/>
        <v/>
      </c>
      <c r="N36" s="69" t="str">
        <f t="shared" si="59"/>
        <v/>
      </c>
      <c r="O36" s="69" t="str">
        <f t="shared" si="59"/>
        <v/>
      </c>
      <c r="P36" s="69" t="str">
        <f t="shared" si="59"/>
        <v/>
      </c>
      <c r="Q36" s="69" t="str">
        <f t="shared" si="59"/>
        <v/>
      </c>
      <c r="R36" s="69" t="str">
        <f t="shared" si="59"/>
        <v/>
      </c>
      <c r="S36" s="69" t="str">
        <f t="shared" si="59"/>
        <v/>
      </c>
      <c r="T36" s="69" t="str">
        <f t="shared" si="59"/>
        <v/>
      </c>
      <c r="U36" s="69" t="str">
        <f t="shared" si="59"/>
        <v/>
      </c>
      <c r="V36" s="69" t="str">
        <f t="shared" si="59"/>
        <v/>
      </c>
      <c r="W36" s="69" t="str">
        <f t="shared" si="59"/>
        <v/>
      </c>
      <c r="X36" s="69" t="str">
        <f t="shared" si="59"/>
        <v/>
      </c>
      <c r="Y36" s="69" t="str">
        <f t="shared" si="59"/>
        <v/>
      </c>
      <c r="Z36" s="69" t="str">
        <f t="shared" si="57"/>
        <v/>
      </c>
      <c r="AA36" s="69" t="str">
        <f t="shared" si="57"/>
        <v/>
      </c>
      <c r="AB36" s="69" t="str">
        <f t="shared" si="57"/>
        <v/>
      </c>
      <c r="AC36" s="69" t="str">
        <f t="shared" si="57"/>
        <v/>
      </c>
      <c r="AD36" s="69" t="str">
        <f t="shared" si="57"/>
        <v/>
      </c>
      <c r="AE36" s="69" t="str">
        <f t="shared" si="57"/>
        <v/>
      </c>
      <c r="AF36" s="69" t="str">
        <f t="shared" si="57"/>
        <v/>
      </c>
      <c r="AG36" s="69" t="str">
        <f t="shared" si="57"/>
        <v/>
      </c>
      <c r="AH36" s="69" t="str">
        <f t="shared" si="57"/>
        <v/>
      </c>
      <c r="AI36" s="69" t="str">
        <f t="shared" si="57"/>
        <v/>
      </c>
      <c r="AJ36" s="69" t="str">
        <f t="shared" si="57"/>
        <v/>
      </c>
      <c r="AK36" s="69" t="str">
        <f t="shared" si="61"/>
        <v/>
      </c>
      <c r="AL36" s="69" t="str">
        <f t="shared" si="61"/>
        <v/>
      </c>
      <c r="AM36" s="69" t="str">
        <f t="shared" si="61"/>
        <v/>
      </c>
      <c r="AN36" s="69" t="str">
        <f t="shared" si="61"/>
        <v/>
      </c>
      <c r="AO36" s="69" t="str">
        <f t="shared" si="61"/>
        <v/>
      </c>
      <c r="AP36" s="69" t="str">
        <f t="shared" si="61"/>
        <v/>
      </c>
      <c r="AQ36" s="69" t="str">
        <f t="shared" si="61"/>
        <v/>
      </c>
      <c r="AR36" s="69" t="str">
        <f t="shared" si="61"/>
        <v/>
      </c>
      <c r="AS36" s="69" t="str">
        <f t="shared" si="61"/>
        <v/>
      </c>
      <c r="AT36" s="69" t="str">
        <f t="shared" si="61"/>
        <v/>
      </c>
      <c r="AU36" s="69" t="str">
        <f t="shared" si="61"/>
        <v/>
      </c>
      <c r="AV36" s="69" t="str">
        <f t="shared" si="61"/>
        <v/>
      </c>
      <c r="AW36" s="69" t="str">
        <f t="shared" si="61"/>
        <v/>
      </c>
      <c r="AX36" s="69" t="str">
        <f t="shared" si="61"/>
        <v/>
      </c>
      <c r="AY36" s="69" t="str">
        <f t="shared" si="61"/>
        <v/>
      </c>
      <c r="AZ36" s="69" t="str">
        <f t="shared" si="61"/>
        <v/>
      </c>
      <c r="BA36" s="69" t="str">
        <f t="shared" si="60"/>
        <v/>
      </c>
      <c r="BB36" s="69" t="str">
        <f t="shared" si="60"/>
        <v/>
      </c>
      <c r="BC36" s="69" t="str">
        <f t="shared" si="60"/>
        <v/>
      </c>
      <c r="BD36" s="69" t="str">
        <f t="shared" si="60"/>
        <v/>
      </c>
      <c r="BE36" s="69" t="str">
        <f t="shared" si="60"/>
        <v/>
      </c>
      <c r="BF36" s="69" t="str">
        <f t="shared" si="58"/>
        <v/>
      </c>
      <c r="BG36" s="69" t="str">
        <f t="shared" si="58"/>
        <v/>
      </c>
      <c r="BH36" s="69" t="str">
        <f t="shared" si="58"/>
        <v/>
      </c>
      <c r="BI36" s="69" t="str">
        <f t="shared" si="58"/>
        <v/>
      </c>
      <c r="BJ36" s="69" t="str">
        <f t="shared" si="58"/>
        <v/>
      </c>
      <c r="BK36" s="69" t="str">
        <f t="shared" si="58"/>
        <v/>
      </c>
      <c r="BL36" s="69" t="str">
        <f t="shared" si="58"/>
        <v/>
      </c>
      <c r="BM36" s="69" t="str">
        <f t="shared" si="58"/>
        <v/>
      </c>
      <c r="BN36" s="70"/>
    </row>
    <row r="37" spans="1:66" x14ac:dyDescent="0.5">
      <c r="B37" s="90"/>
      <c r="C37" s="97"/>
      <c r="D37" s="140"/>
      <c r="E37" s="146"/>
      <c r="F37" s="146"/>
      <c r="G37" s="146"/>
      <c r="H37" s="147"/>
      <c r="I37" s="68"/>
      <c r="J37" s="69" t="str">
        <f t="shared" si="59"/>
        <v/>
      </c>
      <c r="K37" s="69" t="str">
        <f t="shared" si="59"/>
        <v/>
      </c>
      <c r="L37" s="69" t="str">
        <f t="shared" si="59"/>
        <v/>
      </c>
      <c r="M37" s="69" t="str">
        <f t="shared" si="59"/>
        <v/>
      </c>
      <c r="N37" s="69" t="str">
        <f t="shared" si="59"/>
        <v/>
      </c>
      <c r="O37" s="69" t="str">
        <f t="shared" si="59"/>
        <v/>
      </c>
      <c r="P37" s="69" t="str">
        <f t="shared" si="59"/>
        <v/>
      </c>
      <c r="Q37" s="69" t="str">
        <f t="shared" si="59"/>
        <v/>
      </c>
      <c r="R37" s="69" t="str">
        <f t="shared" si="59"/>
        <v/>
      </c>
      <c r="S37" s="69" t="str">
        <f t="shared" si="59"/>
        <v/>
      </c>
      <c r="T37" s="69" t="str">
        <f t="shared" si="59"/>
        <v/>
      </c>
      <c r="U37" s="69" t="str">
        <f t="shared" si="59"/>
        <v/>
      </c>
      <c r="V37" s="69" t="str">
        <f t="shared" si="59"/>
        <v/>
      </c>
      <c r="W37" s="69" t="str">
        <f t="shared" si="59"/>
        <v/>
      </c>
      <c r="X37" s="69" t="str">
        <f t="shared" si="59"/>
        <v/>
      </c>
      <c r="Y37" s="69" t="str">
        <f t="shared" si="59"/>
        <v/>
      </c>
      <c r="Z37" s="69" t="str">
        <f t="shared" si="57"/>
        <v/>
      </c>
      <c r="AA37" s="69" t="str">
        <f t="shared" si="57"/>
        <v/>
      </c>
      <c r="AB37" s="69" t="str">
        <f t="shared" si="57"/>
        <v/>
      </c>
      <c r="AC37" s="69" t="str">
        <f t="shared" si="57"/>
        <v/>
      </c>
      <c r="AD37" s="69" t="str">
        <f t="shared" si="57"/>
        <v/>
      </c>
      <c r="AE37" s="69" t="str">
        <f t="shared" si="57"/>
        <v/>
      </c>
      <c r="AF37" s="69" t="str">
        <f t="shared" si="57"/>
        <v/>
      </c>
      <c r="AG37" s="69" t="str">
        <f t="shared" si="57"/>
        <v/>
      </c>
      <c r="AH37" s="69" t="str">
        <f t="shared" si="57"/>
        <v/>
      </c>
      <c r="AI37" s="69" t="str">
        <f t="shared" si="57"/>
        <v/>
      </c>
      <c r="AJ37" s="69" t="str">
        <f t="shared" si="57"/>
        <v/>
      </c>
      <c r="AK37" s="69" t="str">
        <f t="shared" si="61"/>
        <v/>
      </c>
      <c r="AL37" s="69" t="str">
        <f t="shared" si="61"/>
        <v/>
      </c>
      <c r="AM37" s="69" t="str">
        <f t="shared" si="61"/>
        <v/>
      </c>
      <c r="AN37" s="69" t="str">
        <f t="shared" si="61"/>
        <v/>
      </c>
      <c r="AO37" s="69" t="str">
        <f t="shared" si="61"/>
        <v/>
      </c>
      <c r="AP37" s="69" t="str">
        <f t="shared" si="61"/>
        <v/>
      </c>
      <c r="AQ37" s="69" t="str">
        <f t="shared" si="61"/>
        <v/>
      </c>
      <c r="AR37" s="69" t="str">
        <f t="shared" si="61"/>
        <v/>
      </c>
      <c r="AS37" s="69" t="str">
        <f t="shared" si="61"/>
        <v/>
      </c>
      <c r="AT37" s="69" t="str">
        <f t="shared" si="61"/>
        <v/>
      </c>
      <c r="AU37" s="69" t="str">
        <f t="shared" si="61"/>
        <v/>
      </c>
      <c r="AV37" s="69" t="str">
        <f t="shared" si="61"/>
        <v/>
      </c>
      <c r="AW37" s="69" t="str">
        <f t="shared" si="61"/>
        <v/>
      </c>
      <c r="AX37" s="69" t="str">
        <f t="shared" si="61"/>
        <v/>
      </c>
      <c r="AY37" s="69" t="str">
        <f t="shared" si="61"/>
        <v/>
      </c>
      <c r="AZ37" s="69" t="str">
        <f t="shared" si="61"/>
        <v/>
      </c>
      <c r="BA37" s="69" t="str">
        <f t="shared" si="60"/>
        <v/>
      </c>
      <c r="BB37" s="69" t="str">
        <f t="shared" si="60"/>
        <v/>
      </c>
      <c r="BC37" s="69" t="str">
        <f t="shared" si="60"/>
        <v/>
      </c>
      <c r="BD37" s="69" t="str">
        <f t="shared" si="60"/>
        <v/>
      </c>
      <c r="BE37" s="69" t="str">
        <f t="shared" si="60"/>
        <v/>
      </c>
      <c r="BF37" s="69" t="str">
        <f t="shared" si="58"/>
        <v/>
      </c>
      <c r="BG37" s="69" t="str">
        <f t="shared" si="58"/>
        <v/>
      </c>
      <c r="BH37" s="69" t="str">
        <f t="shared" si="58"/>
        <v/>
      </c>
      <c r="BI37" s="69" t="str">
        <f t="shared" si="58"/>
        <v/>
      </c>
      <c r="BJ37" s="69" t="str">
        <f t="shared" si="58"/>
        <v/>
      </c>
      <c r="BK37" s="69" t="str">
        <f t="shared" si="58"/>
        <v/>
      </c>
      <c r="BL37" s="69" t="str">
        <f t="shared" si="58"/>
        <v/>
      </c>
      <c r="BM37" s="69" t="str">
        <f t="shared" si="58"/>
        <v/>
      </c>
      <c r="BN37" s="70"/>
    </row>
    <row r="38" spans="1:66" x14ac:dyDescent="0.5">
      <c r="A38" s="98" t="s">
        <v>100</v>
      </c>
      <c r="B38" s="90"/>
      <c r="C38" s="64" t="s">
        <v>2</v>
      </c>
      <c r="D38" s="143"/>
      <c r="E38" s="144"/>
      <c r="F38" s="144"/>
      <c r="G38" s="218"/>
      <c r="H38" s="145"/>
      <c r="I38" s="68"/>
      <c r="J38" s="69" t="str">
        <f t="shared" si="59"/>
        <v/>
      </c>
      <c r="K38" s="69" t="str">
        <f t="shared" si="59"/>
        <v/>
      </c>
      <c r="L38" s="69" t="str">
        <f t="shared" si="59"/>
        <v/>
      </c>
      <c r="M38" s="69" t="str">
        <f t="shared" si="59"/>
        <v/>
      </c>
      <c r="N38" s="69" t="str">
        <f t="shared" si="59"/>
        <v/>
      </c>
      <c r="O38" s="69" t="str">
        <f t="shared" si="59"/>
        <v/>
      </c>
      <c r="P38" s="69" t="str">
        <f t="shared" si="59"/>
        <v/>
      </c>
      <c r="Q38" s="69" t="str">
        <f t="shared" si="59"/>
        <v/>
      </c>
      <c r="R38" s="69" t="str">
        <f t="shared" si="59"/>
        <v/>
      </c>
      <c r="S38" s="69" t="str">
        <f t="shared" si="59"/>
        <v/>
      </c>
      <c r="T38" s="69" t="str">
        <f t="shared" si="59"/>
        <v/>
      </c>
      <c r="U38" s="69" t="str">
        <f t="shared" si="59"/>
        <v/>
      </c>
      <c r="V38" s="69" t="str">
        <f t="shared" si="59"/>
        <v/>
      </c>
      <c r="W38" s="69" t="str">
        <f t="shared" si="59"/>
        <v/>
      </c>
      <c r="X38" s="69" t="str">
        <f t="shared" si="59"/>
        <v/>
      </c>
      <c r="Y38" s="69" t="str">
        <f t="shared" si="59"/>
        <v/>
      </c>
      <c r="Z38" s="69" t="str">
        <f t="shared" si="57"/>
        <v/>
      </c>
      <c r="AA38" s="69" t="str">
        <f t="shared" si="57"/>
        <v/>
      </c>
      <c r="AB38" s="69" t="str">
        <f t="shared" si="57"/>
        <v/>
      </c>
      <c r="AC38" s="69" t="str">
        <f t="shared" si="57"/>
        <v/>
      </c>
      <c r="AD38" s="69" t="str">
        <f t="shared" si="57"/>
        <v/>
      </c>
      <c r="AE38" s="69" t="str">
        <f t="shared" si="57"/>
        <v/>
      </c>
      <c r="AF38" s="69" t="str">
        <f t="shared" si="57"/>
        <v/>
      </c>
      <c r="AG38" s="69" t="str">
        <f t="shared" si="57"/>
        <v/>
      </c>
      <c r="AH38" s="69" t="str">
        <f t="shared" si="57"/>
        <v/>
      </c>
      <c r="AI38" s="69" t="str">
        <f t="shared" si="57"/>
        <v/>
      </c>
      <c r="AJ38" s="69" t="str">
        <f t="shared" si="57"/>
        <v/>
      </c>
      <c r="AK38" s="69" t="str">
        <f t="shared" si="61"/>
        <v/>
      </c>
      <c r="AL38" s="69" t="str">
        <f t="shared" si="61"/>
        <v/>
      </c>
      <c r="AM38" s="69" t="str">
        <f t="shared" si="61"/>
        <v/>
      </c>
      <c r="AN38" s="69" t="str">
        <f t="shared" si="61"/>
        <v/>
      </c>
      <c r="AO38" s="69" t="str">
        <f t="shared" si="61"/>
        <v/>
      </c>
      <c r="AP38" s="69" t="str">
        <f t="shared" si="61"/>
        <v/>
      </c>
      <c r="AQ38" s="69" t="str">
        <f t="shared" si="61"/>
        <v/>
      </c>
      <c r="AR38" s="69" t="str">
        <f t="shared" si="61"/>
        <v/>
      </c>
      <c r="AS38" s="69" t="str">
        <f t="shared" si="61"/>
        <v/>
      </c>
      <c r="AT38" s="69" t="str">
        <f t="shared" si="61"/>
        <v/>
      </c>
      <c r="AU38" s="69" t="str">
        <f t="shared" si="61"/>
        <v/>
      </c>
      <c r="AV38" s="69" t="str">
        <f t="shared" si="61"/>
        <v/>
      </c>
      <c r="AW38" s="69" t="str">
        <f t="shared" si="61"/>
        <v/>
      </c>
      <c r="AX38" s="69" t="str">
        <f t="shared" si="61"/>
        <v/>
      </c>
      <c r="AY38" s="69" t="str">
        <f t="shared" si="61"/>
        <v/>
      </c>
      <c r="AZ38" s="69" t="str">
        <f t="shared" si="61"/>
        <v/>
      </c>
      <c r="BA38" s="69" t="str">
        <f t="shared" si="60"/>
        <v/>
      </c>
      <c r="BB38" s="69" t="str">
        <f t="shared" si="60"/>
        <v/>
      </c>
      <c r="BC38" s="69" t="str">
        <f t="shared" si="60"/>
        <v/>
      </c>
      <c r="BD38" s="69" t="str">
        <f t="shared" si="60"/>
        <v/>
      </c>
      <c r="BE38" s="69" t="str">
        <f t="shared" si="60"/>
        <v/>
      </c>
      <c r="BF38" s="69" t="str">
        <f t="shared" si="58"/>
        <v/>
      </c>
      <c r="BG38" s="69" t="str">
        <f t="shared" si="58"/>
        <v/>
      </c>
      <c r="BH38" s="69" t="str">
        <f t="shared" si="58"/>
        <v/>
      </c>
      <c r="BI38" s="69" t="str">
        <f t="shared" si="58"/>
        <v/>
      </c>
      <c r="BJ38" s="69" t="str">
        <f t="shared" si="58"/>
        <v/>
      </c>
      <c r="BK38" s="69" t="str">
        <f t="shared" si="58"/>
        <v/>
      </c>
      <c r="BL38" s="69" t="str">
        <f t="shared" si="58"/>
        <v/>
      </c>
      <c r="BM38" s="69" t="str">
        <f t="shared" si="58"/>
        <v/>
      </c>
      <c r="BN38" s="70"/>
    </row>
    <row r="39" spans="1:66" x14ac:dyDescent="0.5">
      <c r="A39" t="str">
        <f>IF('Planning + Implementation'!G19="Yes","Yes","No")</f>
        <v>Yes</v>
      </c>
      <c r="B39" s="90"/>
      <c r="C39" s="89" t="s">
        <v>77</v>
      </c>
      <c r="D39" s="140"/>
      <c r="E39" s="236" t="str">
        <f>IF(INDEX('Data Output'!$M:$M,MATCH(LEFT(C39,4),'Data Output'!$E:$E,0))="dd.mm.yy","",INDEX('Data Output'!$M:$M,MATCH(LEFT(C39,4),'Data Output'!$E:$E,0)))</f>
        <v/>
      </c>
      <c r="F39" s="237">
        <f>INDEX('Data Output'!$N:$N,MATCH(LEFT(C39,4),'Data Output'!$E:$E,0))</f>
        <v>0</v>
      </c>
      <c r="G39" s="237">
        <f>INDEX('Data Output'!$O:$O,MATCH(LEFT(C39,4),'Data Output'!$E:$E,0))</f>
        <v>0</v>
      </c>
      <c r="H39" s="237">
        <f>INDEX('Data Output'!$P:$P,MATCH(LEFT(C39,4),'Data Output'!$E:$E,0))</f>
        <v>0</v>
      </c>
      <c r="I39" s="68"/>
      <c r="J39" s="69" t="str">
        <f t="shared" si="59"/>
        <v/>
      </c>
      <c r="K39" s="69" t="str">
        <f t="shared" si="59"/>
        <v/>
      </c>
      <c r="L39" s="69" t="str">
        <f t="shared" si="59"/>
        <v/>
      </c>
      <c r="M39" s="69" t="str">
        <f t="shared" si="59"/>
        <v/>
      </c>
      <c r="N39" s="69" t="str">
        <f t="shared" si="59"/>
        <v/>
      </c>
      <c r="O39" s="69" t="str">
        <f t="shared" si="59"/>
        <v/>
      </c>
      <c r="P39" s="69" t="str">
        <f t="shared" si="59"/>
        <v/>
      </c>
      <c r="Q39" s="69" t="str">
        <f t="shared" si="59"/>
        <v/>
      </c>
      <c r="R39" s="69" t="str">
        <f t="shared" si="59"/>
        <v/>
      </c>
      <c r="S39" s="69" t="str">
        <f t="shared" si="59"/>
        <v/>
      </c>
      <c r="T39" s="69" t="str">
        <f t="shared" si="59"/>
        <v/>
      </c>
      <c r="U39" s="69" t="str">
        <f t="shared" si="59"/>
        <v/>
      </c>
      <c r="V39" s="69" t="str">
        <f t="shared" si="59"/>
        <v/>
      </c>
      <c r="W39" s="69" t="str">
        <f t="shared" si="59"/>
        <v/>
      </c>
      <c r="X39" s="69" t="str">
        <f t="shared" si="59"/>
        <v/>
      </c>
      <c r="Y39" s="69" t="str">
        <f t="shared" si="59"/>
        <v/>
      </c>
      <c r="Z39" s="69" t="str">
        <f t="shared" si="57"/>
        <v/>
      </c>
      <c r="AA39" s="69" t="str">
        <f t="shared" si="57"/>
        <v/>
      </c>
      <c r="AB39" s="69" t="str">
        <f t="shared" si="57"/>
        <v/>
      </c>
      <c r="AC39" s="69" t="str">
        <f t="shared" si="57"/>
        <v/>
      </c>
      <c r="AD39" s="69" t="str">
        <f t="shared" si="57"/>
        <v/>
      </c>
      <c r="AE39" s="69" t="str">
        <f t="shared" si="57"/>
        <v/>
      </c>
      <c r="AF39" s="69" t="str">
        <f t="shared" si="57"/>
        <v/>
      </c>
      <c r="AG39" s="69" t="str">
        <f t="shared" si="57"/>
        <v/>
      </c>
      <c r="AH39" s="69" t="str">
        <f t="shared" si="57"/>
        <v/>
      </c>
      <c r="AI39" s="69" t="str">
        <f t="shared" si="57"/>
        <v/>
      </c>
      <c r="AJ39" s="69" t="str">
        <f t="shared" si="57"/>
        <v/>
      </c>
      <c r="AK39" s="69" t="str">
        <f t="shared" si="61"/>
        <v/>
      </c>
      <c r="AL39" s="69" t="str">
        <f t="shared" si="61"/>
        <v/>
      </c>
      <c r="AM39" s="69" t="str">
        <f t="shared" si="61"/>
        <v/>
      </c>
      <c r="AN39" s="69" t="str">
        <f t="shared" si="61"/>
        <v/>
      </c>
      <c r="AO39" s="69" t="str">
        <f t="shared" si="61"/>
        <v/>
      </c>
      <c r="AP39" s="69" t="str">
        <f t="shared" si="61"/>
        <v/>
      </c>
      <c r="AQ39" s="69" t="str">
        <f t="shared" si="61"/>
        <v/>
      </c>
      <c r="AR39" s="69" t="str">
        <f t="shared" si="61"/>
        <v/>
      </c>
      <c r="AS39" s="69" t="str">
        <f t="shared" si="61"/>
        <v/>
      </c>
      <c r="AT39" s="69" t="str">
        <f t="shared" si="61"/>
        <v/>
      </c>
      <c r="AU39" s="69" t="str">
        <f t="shared" si="61"/>
        <v/>
      </c>
      <c r="AV39" s="69" t="str">
        <f t="shared" si="61"/>
        <v/>
      </c>
      <c r="AW39" s="69" t="str">
        <f t="shared" si="61"/>
        <v/>
      </c>
      <c r="AX39" s="69" t="str">
        <f t="shared" si="61"/>
        <v/>
      </c>
      <c r="AY39" s="69" t="str">
        <f t="shared" si="61"/>
        <v/>
      </c>
      <c r="AZ39" s="69" t="str">
        <f t="shared" si="61"/>
        <v/>
      </c>
      <c r="BA39" s="69" t="str">
        <f t="shared" si="60"/>
        <v/>
      </c>
      <c r="BB39" s="69" t="str">
        <f t="shared" si="60"/>
        <v/>
      </c>
      <c r="BC39" s="69" t="str">
        <f t="shared" si="60"/>
        <v/>
      </c>
      <c r="BD39" s="69" t="str">
        <f t="shared" si="60"/>
        <v/>
      </c>
      <c r="BE39" s="69" t="str">
        <f t="shared" si="60"/>
        <v/>
      </c>
      <c r="BF39" s="69" t="str">
        <f t="shared" si="58"/>
        <v/>
      </c>
      <c r="BG39" s="69" t="str">
        <f t="shared" si="58"/>
        <v/>
      </c>
      <c r="BH39" s="69" t="str">
        <f t="shared" si="58"/>
        <v/>
      </c>
      <c r="BI39" s="69" t="str">
        <f t="shared" si="58"/>
        <v/>
      </c>
      <c r="BJ39" s="69" t="str">
        <f t="shared" si="58"/>
        <v/>
      </c>
      <c r="BK39" s="69" t="str">
        <f t="shared" si="58"/>
        <v/>
      </c>
      <c r="BL39" s="69" t="str">
        <f t="shared" si="58"/>
        <v/>
      </c>
      <c r="BM39" s="69" t="str">
        <f t="shared" si="58"/>
        <v/>
      </c>
      <c r="BN39" s="70"/>
    </row>
    <row r="40" spans="1:66" ht="32" x14ac:dyDescent="0.5">
      <c r="A40" t="str">
        <f>IF('Planning + Implementation'!G20="Yes","Yes","No")</f>
        <v>Yes</v>
      </c>
      <c r="B40" s="90"/>
      <c r="C40" s="89" t="s">
        <v>78</v>
      </c>
      <c r="D40" s="140"/>
      <c r="E40" s="236" t="str">
        <f>IF(INDEX('Data Output'!$M:$M,MATCH(LEFT(C40,4),'Data Output'!$E:$E,0))="dd.mm.yy","",INDEX('Data Output'!$M:$M,MATCH(LEFT(C40,4),'Data Output'!$E:$E,0)))</f>
        <v/>
      </c>
      <c r="F40" s="237">
        <f>INDEX('Data Output'!$N:$N,MATCH(LEFT(C40,4),'Data Output'!$E:$E,0))</f>
        <v>0</v>
      </c>
      <c r="G40" s="237">
        <f>INDEX('Data Output'!$O:$O,MATCH(LEFT(C40,4),'Data Output'!$E:$E,0))</f>
        <v>0</v>
      </c>
      <c r="H40" s="237">
        <f>INDEX('Data Output'!$P:$P,MATCH(LEFT(C40,4),'Data Output'!$E:$E,0))</f>
        <v>0</v>
      </c>
      <c r="I40" s="68"/>
      <c r="J40" s="69" t="str">
        <f t="shared" si="59"/>
        <v/>
      </c>
      <c r="K40" s="69" t="str">
        <f t="shared" si="59"/>
        <v/>
      </c>
      <c r="L40" s="69" t="str">
        <f t="shared" si="59"/>
        <v/>
      </c>
      <c r="M40" s="69" t="str">
        <f t="shared" si="59"/>
        <v/>
      </c>
      <c r="N40" s="69" t="str">
        <f t="shared" si="59"/>
        <v/>
      </c>
      <c r="O40" s="69" t="str">
        <f t="shared" si="59"/>
        <v/>
      </c>
      <c r="P40" s="69" t="str">
        <f t="shared" si="59"/>
        <v/>
      </c>
      <c r="Q40" s="69" t="str">
        <f t="shared" si="59"/>
        <v/>
      </c>
      <c r="R40" s="69" t="str">
        <f t="shared" si="59"/>
        <v/>
      </c>
      <c r="S40" s="69" t="str">
        <f t="shared" si="59"/>
        <v/>
      </c>
      <c r="T40" s="69" t="str">
        <f t="shared" si="59"/>
        <v/>
      </c>
      <c r="U40" s="69" t="str">
        <f t="shared" si="59"/>
        <v/>
      </c>
      <c r="V40" s="69" t="str">
        <f t="shared" si="59"/>
        <v/>
      </c>
      <c r="W40" s="69" t="str">
        <f t="shared" si="59"/>
        <v/>
      </c>
      <c r="X40" s="69" t="str">
        <f t="shared" si="59"/>
        <v/>
      </c>
      <c r="Y40" s="69" t="str">
        <f t="shared" si="59"/>
        <v/>
      </c>
      <c r="Z40" s="69" t="str">
        <f t="shared" si="57"/>
        <v/>
      </c>
      <c r="AA40" s="69" t="str">
        <f t="shared" si="57"/>
        <v/>
      </c>
      <c r="AB40" s="69" t="str">
        <f t="shared" si="57"/>
        <v/>
      </c>
      <c r="AC40" s="69" t="str">
        <f t="shared" si="57"/>
        <v/>
      </c>
      <c r="AD40" s="69" t="str">
        <f t="shared" si="57"/>
        <v/>
      </c>
      <c r="AE40" s="69" t="str">
        <f t="shared" si="57"/>
        <v/>
      </c>
      <c r="AF40" s="69" t="str">
        <f t="shared" si="57"/>
        <v/>
      </c>
      <c r="AG40" s="69" t="str">
        <f t="shared" si="57"/>
        <v/>
      </c>
      <c r="AH40" s="69" t="str">
        <f t="shared" si="57"/>
        <v/>
      </c>
      <c r="AI40" s="69" t="str">
        <f t="shared" si="57"/>
        <v/>
      </c>
      <c r="AJ40" s="69" t="str">
        <f t="shared" si="57"/>
        <v/>
      </c>
      <c r="AK40" s="69" t="str">
        <f t="shared" si="61"/>
        <v/>
      </c>
      <c r="AL40" s="69" t="str">
        <f t="shared" si="61"/>
        <v/>
      </c>
      <c r="AM40" s="69" t="str">
        <f t="shared" si="61"/>
        <v/>
      </c>
      <c r="AN40" s="69" t="str">
        <f t="shared" si="61"/>
        <v/>
      </c>
      <c r="AO40" s="69" t="str">
        <f t="shared" si="61"/>
        <v/>
      </c>
      <c r="AP40" s="69" t="str">
        <f t="shared" si="61"/>
        <v/>
      </c>
      <c r="AQ40" s="69" t="str">
        <f t="shared" si="61"/>
        <v/>
      </c>
      <c r="AR40" s="69" t="str">
        <f t="shared" si="61"/>
        <v/>
      </c>
      <c r="AS40" s="69" t="str">
        <f t="shared" si="61"/>
        <v/>
      </c>
      <c r="AT40" s="69" t="str">
        <f t="shared" si="61"/>
        <v/>
      </c>
      <c r="AU40" s="69" t="str">
        <f t="shared" si="61"/>
        <v/>
      </c>
      <c r="AV40" s="69" t="str">
        <f t="shared" si="61"/>
        <v/>
      </c>
      <c r="AW40" s="69" t="str">
        <f t="shared" si="61"/>
        <v/>
      </c>
      <c r="AX40" s="69" t="str">
        <f t="shared" si="61"/>
        <v/>
      </c>
      <c r="AY40" s="69" t="str">
        <f t="shared" si="61"/>
        <v/>
      </c>
      <c r="AZ40" s="69" t="str">
        <f t="shared" si="61"/>
        <v/>
      </c>
      <c r="BA40" s="69" t="str">
        <f t="shared" si="60"/>
        <v/>
      </c>
      <c r="BB40" s="69" t="str">
        <f t="shared" si="60"/>
        <v/>
      </c>
      <c r="BC40" s="69" t="str">
        <f t="shared" si="60"/>
        <v/>
      </c>
      <c r="BD40" s="69" t="str">
        <f t="shared" si="60"/>
        <v/>
      </c>
      <c r="BE40" s="69" t="str">
        <f t="shared" si="60"/>
        <v/>
      </c>
      <c r="BF40" s="69" t="str">
        <f t="shared" si="58"/>
        <v/>
      </c>
      <c r="BG40" s="69" t="str">
        <f t="shared" si="58"/>
        <v/>
      </c>
      <c r="BH40" s="69" t="str">
        <f t="shared" si="58"/>
        <v/>
      </c>
      <c r="BI40" s="69" t="str">
        <f t="shared" si="58"/>
        <v/>
      </c>
      <c r="BJ40" s="69" t="str">
        <f t="shared" si="58"/>
        <v/>
      </c>
      <c r="BK40" s="69" t="str">
        <f t="shared" si="58"/>
        <v/>
      </c>
      <c r="BL40" s="69" t="str">
        <f t="shared" si="58"/>
        <v/>
      </c>
      <c r="BM40" s="69" t="str">
        <f t="shared" si="58"/>
        <v/>
      </c>
      <c r="BN40" s="70"/>
    </row>
    <row r="41" spans="1:66" ht="35.5" customHeight="1" x14ac:dyDescent="0.5">
      <c r="A41" t="str">
        <f>IF('Planning + Implementation'!G21="Yes","Yes","No")</f>
        <v>Yes</v>
      </c>
      <c r="B41" s="90"/>
      <c r="C41" s="89" t="s">
        <v>79</v>
      </c>
      <c r="D41" s="140"/>
      <c r="E41" s="236" t="str">
        <f>IF(INDEX('Data Output'!$M:$M,MATCH(LEFT(C41,4),'Data Output'!$E:$E,0))="dd.mm.yy","",INDEX('Data Output'!$M:$M,MATCH(LEFT(C41,4),'Data Output'!$E:$E,0)))</f>
        <v/>
      </c>
      <c r="F41" s="237">
        <f>INDEX('Data Output'!$N:$N,MATCH(LEFT(C41,4),'Data Output'!$E:$E,0))</f>
        <v>0</v>
      </c>
      <c r="G41" s="237">
        <f>INDEX('Data Output'!$O:$O,MATCH(LEFT(C41,4),'Data Output'!$E:$E,0))</f>
        <v>0</v>
      </c>
      <c r="H41" s="237">
        <f>INDEX('Data Output'!$P:$P,MATCH(LEFT(C41,4),'Data Output'!$E:$E,0))</f>
        <v>0</v>
      </c>
      <c r="I41" s="68"/>
      <c r="J41" s="69" t="str">
        <f t="shared" si="59"/>
        <v/>
      </c>
      <c r="K41" s="69" t="str">
        <f t="shared" si="59"/>
        <v/>
      </c>
      <c r="L41" s="69" t="str">
        <f t="shared" si="59"/>
        <v/>
      </c>
      <c r="M41" s="69" t="str">
        <f t="shared" si="59"/>
        <v/>
      </c>
      <c r="N41" s="69" t="str">
        <f t="shared" si="59"/>
        <v/>
      </c>
      <c r="O41" s="69" t="str">
        <f t="shared" si="59"/>
        <v/>
      </c>
      <c r="P41" s="69" t="str">
        <f t="shared" si="59"/>
        <v/>
      </c>
      <c r="Q41" s="69" t="str">
        <f t="shared" si="59"/>
        <v/>
      </c>
      <c r="R41" s="69" t="str">
        <f t="shared" si="59"/>
        <v/>
      </c>
      <c r="S41" s="69" t="str">
        <f t="shared" si="59"/>
        <v/>
      </c>
      <c r="T41" s="69" t="str">
        <f t="shared" si="59"/>
        <v/>
      </c>
      <c r="U41" s="69" t="str">
        <f t="shared" si="59"/>
        <v/>
      </c>
      <c r="V41" s="69" t="str">
        <f t="shared" si="59"/>
        <v/>
      </c>
      <c r="W41" s="69" t="str">
        <f t="shared" si="59"/>
        <v/>
      </c>
      <c r="X41" s="69" t="str">
        <f t="shared" si="59"/>
        <v/>
      </c>
      <c r="Y41" s="69" t="str">
        <f t="shared" si="59"/>
        <v/>
      </c>
      <c r="Z41" s="69" t="str">
        <f t="shared" si="57"/>
        <v/>
      </c>
      <c r="AA41" s="69" t="str">
        <f t="shared" si="57"/>
        <v/>
      </c>
      <c r="AB41" s="69" t="str">
        <f t="shared" si="57"/>
        <v/>
      </c>
      <c r="AC41" s="69" t="str">
        <f t="shared" si="57"/>
        <v/>
      </c>
      <c r="AD41" s="69" t="str">
        <f t="shared" si="57"/>
        <v/>
      </c>
      <c r="AE41" s="69" t="str">
        <f t="shared" si="57"/>
        <v/>
      </c>
      <c r="AF41" s="69" t="str">
        <f t="shared" si="57"/>
        <v/>
      </c>
      <c r="AG41" s="69" t="str">
        <f t="shared" si="57"/>
        <v/>
      </c>
      <c r="AH41" s="69" t="str">
        <f t="shared" si="57"/>
        <v/>
      </c>
      <c r="AI41" s="69" t="str">
        <f t="shared" si="57"/>
        <v/>
      </c>
      <c r="AJ41" s="69" t="str">
        <f t="shared" si="57"/>
        <v/>
      </c>
      <c r="AK41" s="69" t="str">
        <f t="shared" si="61"/>
        <v/>
      </c>
      <c r="AL41" s="69" t="str">
        <f t="shared" si="61"/>
        <v/>
      </c>
      <c r="AM41" s="69" t="str">
        <f t="shared" si="61"/>
        <v/>
      </c>
      <c r="AN41" s="69" t="str">
        <f t="shared" si="61"/>
        <v/>
      </c>
      <c r="AO41" s="69" t="str">
        <f t="shared" si="61"/>
        <v/>
      </c>
      <c r="AP41" s="69" t="str">
        <f t="shared" si="61"/>
        <v/>
      </c>
      <c r="AQ41" s="69" t="str">
        <f t="shared" si="61"/>
        <v/>
      </c>
      <c r="AR41" s="69" t="str">
        <f t="shared" si="61"/>
        <v/>
      </c>
      <c r="AS41" s="69" t="str">
        <f t="shared" si="61"/>
        <v/>
      </c>
      <c r="AT41" s="69" t="str">
        <f t="shared" si="61"/>
        <v/>
      </c>
      <c r="AU41" s="69" t="str">
        <f t="shared" si="61"/>
        <v/>
      </c>
      <c r="AV41" s="69" t="str">
        <f t="shared" si="61"/>
        <v/>
      </c>
      <c r="AW41" s="69" t="str">
        <f t="shared" si="61"/>
        <v/>
      </c>
      <c r="AX41" s="69" t="str">
        <f t="shared" si="61"/>
        <v/>
      </c>
      <c r="AY41" s="69" t="str">
        <f t="shared" si="61"/>
        <v/>
      </c>
      <c r="AZ41" s="69" t="str">
        <f t="shared" si="61"/>
        <v/>
      </c>
      <c r="BA41" s="69" t="str">
        <f t="shared" si="60"/>
        <v/>
      </c>
      <c r="BB41" s="69" t="str">
        <f t="shared" si="60"/>
        <v/>
      </c>
      <c r="BC41" s="69" t="str">
        <f t="shared" si="60"/>
        <v/>
      </c>
      <c r="BD41" s="69" t="str">
        <f t="shared" si="60"/>
        <v/>
      </c>
      <c r="BE41" s="69" t="str">
        <f t="shared" si="60"/>
        <v/>
      </c>
      <c r="BF41" s="69" t="str">
        <f t="shared" si="58"/>
        <v/>
      </c>
      <c r="BG41" s="69" t="str">
        <f t="shared" si="58"/>
        <v/>
      </c>
      <c r="BH41" s="69" t="str">
        <f t="shared" si="58"/>
        <v/>
      </c>
      <c r="BI41" s="69" t="str">
        <f t="shared" si="58"/>
        <v/>
      </c>
      <c r="BJ41" s="69" t="str">
        <f t="shared" si="58"/>
        <v/>
      </c>
      <c r="BK41" s="69" t="str">
        <f t="shared" si="58"/>
        <v/>
      </c>
      <c r="BL41" s="69" t="str">
        <f t="shared" si="58"/>
        <v/>
      </c>
      <c r="BM41" s="69" t="str">
        <f t="shared" si="58"/>
        <v/>
      </c>
      <c r="BN41" s="70"/>
    </row>
    <row r="42" spans="1:66" x14ac:dyDescent="0.5">
      <c r="A42" t="str">
        <f>IF('Planning + Implementation'!G32="Yes","Yes","No")</f>
        <v>No</v>
      </c>
      <c r="B42" s="90"/>
      <c r="C42" s="89" t="s">
        <v>80</v>
      </c>
      <c r="D42" s="140"/>
      <c r="E42" s="236" t="str">
        <f>IF(INDEX('Data Output'!$M:$M,MATCH(LEFT(C42,4),'Data Output'!$E:$E,0))="dd.mm.yy","",INDEX('Data Output'!$M:$M,MATCH(LEFT(C42,4),'Data Output'!$E:$E,0)))</f>
        <v/>
      </c>
      <c r="F42" s="237">
        <f>INDEX('Data Output'!$N:$N,MATCH(LEFT(C42,4),'Data Output'!$E:$E,0))</f>
        <v>0</v>
      </c>
      <c r="G42" s="237">
        <f>INDEX('Data Output'!$O:$O,MATCH(LEFT(C42,4),'Data Output'!$E:$E,0))</f>
        <v>0</v>
      </c>
      <c r="H42" s="237">
        <f>INDEX('Data Output'!$P:$P,MATCH(LEFT(C42,4),'Data Output'!$E:$E,0))</f>
        <v>0</v>
      </c>
      <c r="I42" s="68"/>
      <c r="J42" s="69" t="str">
        <f t="shared" si="59"/>
        <v/>
      </c>
      <c r="K42" s="69" t="str">
        <f t="shared" si="59"/>
        <v/>
      </c>
      <c r="L42" s="69" t="str">
        <f t="shared" si="59"/>
        <v/>
      </c>
      <c r="M42" s="69" t="str">
        <f t="shared" si="59"/>
        <v/>
      </c>
      <c r="N42" s="69" t="str">
        <f t="shared" si="59"/>
        <v/>
      </c>
      <c r="O42" s="69" t="str">
        <f t="shared" si="59"/>
        <v/>
      </c>
      <c r="P42" s="69" t="str">
        <f t="shared" si="59"/>
        <v/>
      </c>
      <c r="Q42" s="69" t="str">
        <f t="shared" si="59"/>
        <v/>
      </c>
      <c r="R42" s="69" t="str">
        <f t="shared" si="59"/>
        <v/>
      </c>
      <c r="S42" s="69" t="str">
        <f t="shared" si="59"/>
        <v/>
      </c>
      <c r="T42" s="69" t="str">
        <f t="shared" si="59"/>
        <v/>
      </c>
      <c r="U42" s="69" t="str">
        <f t="shared" si="59"/>
        <v/>
      </c>
      <c r="V42" s="69" t="str">
        <f t="shared" si="59"/>
        <v/>
      </c>
      <c r="W42" s="69" t="str">
        <f t="shared" si="59"/>
        <v/>
      </c>
      <c r="X42" s="69" t="str">
        <f t="shared" si="59"/>
        <v/>
      </c>
      <c r="Y42" s="69" t="str">
        <f t="shared" si="59"/>
        <v/>
      </c>
      <c r="Z42" s="69" t="str">
        <f t="shared" si="57"/>
        <v/>
      </c>
      <c r="AA42" s="69" t="str">
        <f t="shared" si="57"/>
        <v/>
      </c>
      <c r="AB42" s="69" t="str">
        <f t="shared" si="57"/>
        <v/>
      </c>
      <c r="AC42" s="69" t="str">
        <f t="shared" si="57"/>
        <v/>
      </c>
      <c r="AD42" s="69" t="str">
        <f t="shared" si="57"/>
        <v/>
      </c>
      <c r="AE42" s="69" t="str">
        <f t="shared" si="57"/>
        <v/>
      </c>
      <c r="AF42" s="69" t="str">
        <f t="shared" si="57"/>
        <v/>
      </c>
      <c r="AG42" s="69" t="str">
        <f t="shared" si="57"/>
        <v/>
      </c>
      <c r="AH42" s="69" t="str">
        <f t="shared" si="57"/>
        <v/>
      </c>
      <c r="AI42" s="69" t="str">
        <f t="shared" si="57"/>
        <v/>
      </c>
      <c r="AJ42" s="69" t="str">
        <f t="shared" si="57"/>
        <v/>
      </c>
      <c r="AK42" s="69" t="str">
        <f t="shared" si="61"/>
        <v/>
      </c>
      <c r="AL42" s="69" t="str">
        <f t="shared" si="61"/>
        <v/>
      </c>
      <c r="AM42" s="69" t="str">
        <f t="shared" si="61"/>
        <v/>
      </c>
      <c r="AN42" s="69" t="str">
        <f t="shared" si="61"/>
        <v/>
      </c>
      <c r="AO42" s="69" t="str">
        <f t="shared" si="61"/>
        <v/>
      </c>
      <c r="AP42" s="69" t="str">
        <f t="shared" si="61"/>
        <v/>
      </c>
      <c r="AQ42" s="69" t="str">
        <f t="shared" si="61"/>
        <v/>
      </c>
      <c r="AR42" s="69" t="str">
        <f t="shared" si="61"/>
        <v/>
      </c>
      <c r="AS42" s="69" t="str">
        <f t="shared" si="61"/>
        <v/>
      </c>
      <c r="AT42" s="69" t="str">
        <f t="shared" si="61"/>
        <v/>
      </c>
      <c r="AU42" s="69" t="str">
        <f t="shared" si="61"/>
        <v/>
      </c>
      <c r="AV42" s="69" t="str">
        <f t="shared" si="61"/>
        <v/>
      </c>
      <c r="AW42" s="69" t="str">
        <f t="shared" si="61"/>
        <v/>
      </c>
      <c r="AX42" s="69" t="str">
        <f t="shared" si="61"/>
        <v/>
      </c>
      <c r="AY42" s="69" t="str">
        <f t="shared" si="61"/>
        <v/>
      </c>
      <c r="AZ42" s="69" t="str">
        <f t="shared" si="61"/>
        <v/>
      </c>
      <c r="BA42" s="69" t="str">
        <f t="shared" si="60"/>
        <v/>
      </c>
      <c r="BB42" s="69" t="str">
        <f t="shared" si="60"/>
        <v/>
      </c>
      <c r="BC42" s="69" t="str">
        <f t="shared" si="60"/>
        <v/>
      </c>
      <c r="BD42" s="69" t="str">
        <f t="shared" si="60"/>
        <v/>
      </c>
      <c r="BE42" s="69" t="str">
        <f t="shared" si="60"/>
        <v/>
      </c>
      <c r="BF42" s="69" t="str">
        <f t="shared" si="58"/>
        <v/>
      </c>
      <c r="BG42" s="69" t="str">
        <f t="shared" si="58"/>
        <v/>
      </c>
      <c r="BH42" s="69" t="str">
        <f t="shared" si="58"/>
        <v/>
      </c>
      <c r="BI42" s="69" t="str">
        <f t="shared" si="58"/>
        <v/>
      </c>
      <c r="BJ42" s="69" t="str">
        <f t="shared" si="58"/>
        <v/>
      </c>
      <c r="BK42" s="69" t="str">
        <f t="shared" si="58"/>
        <v/>
      </c>
      <c r="BL42" s="69" t="str">
        <f t="shared" si="58"/>
        <v/>
      </c>
      <c r="BM42" s="69" t="str">
        <f t="shared" si="58"/>
        <v/>
      </c>
      <c r="BN42" s="70"/>
    </row>
    <row r="43" spans="1:66" ht="32" x14ac:dyDescent="0.5">
      <c r="A43" t="str">
        <f>IF('Planning + Implementation'!G33="Yes","Yes","No")</f>
        <v>No</v>
      </c>
      <c r="B43" s="90"/>
      <c r="C43" s="89" t="s">
        <v>29</v>
      </c>
      <c r="D43" s="140"/>
      <c r="E43" s="236" t="str">
        <f>IF(INDEX('Data Output'!$M:$M,MATCH(LEFT(C43,4),'Data Output'!$E:$E,0))="dd.mm.yy","",INDEX('Data Output'!$M:$M,MATCH(LEFT(C43,4),'Data Output'!$E:$E,0)))</f>
        <v/>
      </c>
      <c r="F43" s="237">
        <f>INDEX('Data Output'!$N:$N,MATCH(LEFT(C43,4),'Data Output'!$E:$E,0))</f>
        <v>0</v>
      </c>
      <c r="G43" s="237">
        <f>INDEX('Data Output'!$O:$O,MATCH(LEFT(C43,4),'Data Output'!$E:$E,0))</f>
        <v>0</v>
      </c>
      <c r="H43" s="237">
        <f>INDEX('Data Output'!$P:$P,MATCH(LEFT(C43,4),'Data Output'!$E:$E,0))</f>
        <v>0</v>
      </c>
      <c r="I43" s="68"/>
      <c r="J43" s="69" t="str">
        <f t="shared" si="59"/>
        <v/>
      </c>
      <c r="K43" s="69" t="str">
        <f t="shared" si="59"/>
        <v/>
      </c>
      <c r="L43" s="69" t="str">
        <f t="shared" si="59"/>
        <v/>
      </c>
      <c r="M43" s="69" t="str">
        <f t="shared" si="59"/>
        <v/>
      </c>
      <c r="N43" s="69" t="str">
        <f t="shared" si="59"/>
        <v/>
      </c>
      <c r="O43" s="69" t="str">
        <f t="shared" si="59"/>
        <v/>
      </c>
      <c r="P43" s="69" t="str">
        <f t="shared" si="59"/>
        <v/>
      </c>
      <c r="Q43" s="69" t="str">
        <f t="shared" si="59"/>
        <v/>
      </c>
      <c r="R43" s="69" t="str">
        <f t="shared" si="59"/>
        <v/>
      </c>
      <c r="S43" s="69" t="str">
        <f t="shared" si="59"/>
        <v/>
      </c>
      <c r="T43" s="69" t="str">
        <f t="shared" si="59"/>
        <v/>
      </c>
      <c r="U43" s="69" t="str">
        <f t="shared" si="59"/>
        <v/>
      </c>
      <c r="V43" s="69" t="str">
        <f t="shared" si="59"/>
        <v/>
      </c>
      <c r="W43" s="69" t="str">
        <f t="shared" si="59"/>
        <v/>
      </c>
      <c r="X43" s="69" t="str">
        <f t="shared" si="59"/>
        <v/>
      </c>
      <c r="Y43" s="69" t="str">
        <f t="shared" si="59"/>
        <v/>
      </c>
      <c r="Z43" s="69" t="str">
        <f t="shared" si="57"/>
        <v/>
      </c>
      <c r="AA43" s="69" t="str">
        <f t="shared" si="57"/>
        <v/>
      </c>
      <c r="AB43" s="69" t="str">
        <f t="shared" si="57"/>
        <v/>
      </c>
      <c r="AC43" s="69" t="str">
        <f t="shared" si="57"/>
        <v/>
      </c>
      <c r="AD43" s="69" t="str">
        <f t="shared" si="57"/>
        <v/>
      </c>
      <c r="AE43" s="69" t="str">
        <f t="shared" si="57"/>
        <v/>
      </c>
      <c r="AF43" s="69" t="str">
        <f t="shared" si="57"/>
        <v/>
      </c>
      <c r="AG43" s="69" t="str">
        <f t="shared" si="57"/>
        <v/>
      </c>
      <c r="AH43" s="69" t="str">
        <f t="shared" si="57"/>
        <v/>
      </c>
      <c r="AI43" s="69" t="str">
        <f t="shared" si="57"/>
        <v/>
      </c>
      <c r="AJ43" s="69" t="str">
        <f t="shared" si="57"/>
        <v/>
      </c>
      <c r="AK43" s="69" t="str">
        <f t="shared" si="61"/>
        <v/>
      </c>
      <c r="AL43" s="69" t="str">
        <f t="shared" si="61"/>
        <v/>
      </c>
      <c r="AM43" s="69" t="str">
        <f t="shared" si="61"/>
        <v/>
      </c>
      <c r="AN43" s="69" t="str">
        <f t="shared" si="61"/>
        <v/>
      </c>
      <c r="AO43" s="69" t="str">
        <f t="shared" si="61"/>
        <v/>
      </c>
      <c r="AP43" s="69" t="str">
        <f t="shared" si="61"/>
        <v/>
      </c>
      <c r="AQ43" s="69" t="str">
        <f t="shared" si="61"/>
        <v/>
      </c>
      <c r="AR43" s="69" t="str">
        <f t="shared" si="61"/>
        <v/>
      </c>
      <c r="AS43" s="69" t="str">
        <f t="shared" si="61"/>
        <v/>
      </c>
      <c r="AT43" s="69" t="str">
        <f t="shared" si="61"/>
        <v/>
      </c>
      <c r="AU43" s="69" t="str">
        <f t="shared" si="61"/>
        <v/>
      </c>
      <c r="AV43" s="69" t="str">
        <f t="shared" si="61"/>
        <v/>
      </c>
      <c r="AW43" s="69" t="str">
        <f t="shared" si="61"/>
        <v/>
      </c>
      <c r="AX43" s="69" t="str">
        <f t="shared" si="61"/>
        <v/>
      </c>
      <c r="AY43" s="69" t="str">
        <f t="shared" si="61"/>
        <v/>
      </c>
      <c r="AZ43" s="69" t="str">
        <f t="shared" si="61"/>
        <v/>
      </c>
      <c r="BA43" s="69" t="str">
        <f t="shared" si="60"/>
        <v/>
      </c>
      <c r="BB43" s="69" t="str">
        <f t="shared" si="60"/>
        <v/>
      </c>
      <c r="BC43" s="69" t="str">
        <f t="shared" si="60"/>
        <v/>
      </c>
      <c r="BD43" s="69" t="str">
        <f t="shared" si="60"/>
        <v/>
      </c>
      <c r="BE43" s="69" t="str">
        <f t="shared" si="60"/>
        <v/>
      </c>
      <c r="BF43" s="69" t="str">
        <f t="shared" si="58"/>
        <v/>
      </c>
      <c r="BG43" s="69" t="str">
        <f t="shared" si="58"/>
        <v/>
      </c>
      <c r="BH43" s="69" t="str">
        <f t="shared" si="58"/>
        <v/>
      </c>
      <c r="BI43" s="69" t="str">
        <f t="shared" si="58"/>
        <v/>
      </c>
      <c r="BJ43" s="69" t="str">
        <f t="shared" si="58"/>
        <v/>
      </c>
      <c r="BK43" s="69" t="str">
        <f t="shared" si="58"/>
        <v/>
      </c>
      <c r="BL43" s="69" t="str">
        <f t="shared" si="58"/>
        <v/>
      </c>
      <c r="BM43" s="69" t="str">
        <f t="shared" si="58"/>
        <v/>
      </c>
      <c r="BN43" s="70"/>
    </row>
    <row r="44" spans="1:66" ht="34.5" customHeight="1" x14ac:dyDescent="0.5">
      <c r="A44" t="str">
        <f>IF('Planning + Implementation'!G34="Yes","Yes","No")</f>
        <v>No</v>
      </c>
      <c r="B44" s="90"/>
      <c r="C44" s="89" t="s">
        <v>27</v>
      </c>
      <c r="D44" s="140"/>
      <c r="E44" s="236" t="str">
        <f>IF(INDEX('Data Output'!$M:$M,MATCH(LEFT(C44,4),'Data Output'!$E:$E,0))="dd.mm.yy","",INDEX('Data Output'!$M:$M,MATCH(LEFT(C44,4),'Data Output'!$E:$E,0)))</f>
        <v/>
      </c>
      <c r="F44" s="237">
        <f>INDEX('Data Output'!$N:$N,MATCH(LEFT(C44,4),'Data Output'!$E:$E,0))</f>
        <v>0</v>
      </c>
      <c r="G44" s="237">
        <f>INDEX('Data Output'!$O:$O,MATCH(LEFT(C44,4),'Data Output'!$E:$E,0))</f>
        <v>0</v>
      </c>
      <c r="H44" s="237">
        <f>INDEX('Data Output'!$P:$P,MATCH(LEFT(C44,4),'Data Output'!$E:$E,0))</f>
        <v>0</v>
      </c>
      <c r="I44" s="68"/>
      <c r="J44" s="69" t="str">
        <f t="shared" si="59"/>
        <v/>
      </c>
      <c r="K44" s="69" t="str">
        <f t="shared" si="59"/>
        <v/>
      </c>
      <c r="L44" s="69" t="str">
        <f t="shared" si="59"/>
        <v/>
      </c>
      <c r="M44" s="69" t="str">
        <f t="shared" si="59"/>
        <v/>
      </c>
      <c r="N44" s="69" t="str">
        <f t="shared" si="59"/>
        <v/>
      </c>
      <c r="O44" s="69" t="str">
        <f t="shared" si="59"/>
        <v/>
      </c>
      <c r="P44" s="69" t="str">
        <f t="shared" si="59"/>
        <v/>
      </c>
      <c r="Q44" s="69" t="str">
        <f t="shared" si="59"/>
        <v/>
      </c>
      <c r="R44" s="69" t="str">
        <f t="shared" si="59"/>
        <v/>
      </c>
      <c r="S44" s="69" t="str">
        <f t="shared" si="59"/>
        <v/>
      </c>
      <c r="T44" s="69" t="str">
        <f t="shared" si="59"/>
        <v/>
      </c>
      <c r="U44" s="69" t="str">
        <f t="shared" si="59"/>
        <v/>
      </c>
      <c r="V44" s="69" t="str">
        <f t="shared" si="59"/>
        <v/>
      </c>
      <c r="W44" s="69" t="str">
        <f t="shared" si="59"/>
        <v/>
      </c>
      <c r="X44" s="69" t="str">
        <f t="shared" si="59"/>
        <v/>
      </c>
      <c r="Y44" s="69" t="str">
        <f t="shared" si="59"/>
        <v/>
      </c>
      <c r="Z44" s="69" t="str">
        <f t="shared" si="57"/>
        <v/>
      </c>
      <c r="AA44" s="69" t="str">
        <f t="shared" si="57"/>
        <v/>
      </c>
      <c r="AB44" s="69" t="str">
        <f t="shared" si="57"/>
        <v/>
      </c>
      <c r="AC44" s="69" t="str">
        <f t="shared" si="57"/>
        <v/>
      </c>
      <c r="AD44" s="69" t="str">
        <f t="shared" si="57"/>
        <v/>
      </c>
      <c r="AE44" s="69" t="str">
        <f t="shared" si="57"/>
        <v/>
      </c>
      <c r="AF44" s="69" t="str">
        <f t="shared" si="57"/>
        <v/>
      </c>
      <c r="AG44" s="69" t="str">
        <f t="shared" si="57"/>
        <v/>
      </c>
      <c r="AH44" s="69" t="str">
        <f t="shared" si="57"/>
        <v/>
      </c>
      <c r="AI44" s="69" t="str">
        <f t="shared" si="57"/>
        <v/>
      </c>
      <c r="AJ44" s="69" t="str">
        <f t="shared" si="57"/>
        <v/>
      </c>
      <c r="AK44" s="69" t="str">
        <f t="shared" si="61"/>
        <v/>
      </c>
      <c r="AL44" s="69" t="str">
        <f t="shared" si="61"/>
        <v/>
      </c>
      <c r="AM44" s="69" t="str">
        <f t="shared" si="61"/>
        <v/>
      </c>
      <c r="AN44" s="69" t="str">
        <f t="shared" si="61"/>
        <v/>
      </c>
      <c r="AO44" s="69" t="str">
        <f t="shared" si="61"/>
        <v/>
      </c>
      <c r="AP44" s="69" t="str">
        <f t="shared" si="61"/>
        <v/>
      </c>
      <c r="AQ44" s="69" t="str">
        <f t="shared" si="61"/>
        <v/>
      </c>
      <c r="AR44" s="69" t="str">
        <f t="shared" si="61"/>
        <v/>
      </c>
      <c r="AS44" s="69" t="str">
        <f t="shared" si="61"/>
        <v/>
      </c>
      <c r="AT44" s="69" t="str">
        <f t="shared" si="61"/>
        <v/>
      </c>
      <c r="AU44" s="69" t="str">
        <f t="shared" si="61"/>
        <v/>
      </c>
      <c r="AV44" s="69" t="str">
        <f t="shared" si="61"/>
        <v/>
      </c>
      <c r="AW44" s="69" t="str">
        <f t="shared" si="61"/>
        <v/>
      </c>
      <c r="AX44" s="69" t="str">
        <f t="shared" si="61"/>
        <v/>
      </c>
      <c r="AY44" s="69" t="str">
        <f t="shared" si="61"/>
        <v/>
      </c>
      <c r="AZ44" s="69" t="str">
        <f t="shared" si="61"/>
        <v/>
      </c>
      <c r="BA44" s="69" t="str">
        <f t="shared" si="60"/>
        <v/>
      </c>
      <c r="BB44" s="69" t="str">
        <f t="shared" si="60"/>
        <v/>
      </c>
      <c r="BC44" s="69" t="str">
        <f t="shared" si="60"/>
        <v/>
      </c>
      <c r="BD44" s="69" t="str">
        <f t="shared" si="60"/>
        <v/>
      </c>
      <c r="BE44" s="69" t="str">
        <f t="shared" si="60"/>
        <v/>
      </c>
      <c r="BF44" s="69" t="str">
        <f t="shared" si="58"/>
        <v/>
      </c>
      <c r="BG44" s="69" t="str">
        <f t="shared" si="58"/>
        <v/>
      </c>
      <c r="BH44" s="69" t="str">
        <f t="shared" si="58"/>
        <v/>
      </c>
      <c r="BI44" s="69" t="str">
        <f t="shared" si="58"/>
        <v/>
      </c>
      <c r="BJ44" s="69" t="str">
        <f t="shared" si="58"/>
        <v/>
      </c>
      <c r="BK44" s="69" t="str">
        <f t="shared" si="58"/>
        <v/>
      </c>
      <c r="BL44" s="69" t="str">
        <f t="shared" si="58"/>
        <v/>
      </c>
      <c r="BM44" s="69" t="str">
        <f t="shared" si="58"/>
        <v/>
      </c>
      <c r="BN44" s="70"/>
    </row>
    <row r="45" spans="1:66" x14ac:dyDescent="0.5">
      <c r="A45" t="str">
        <f>IF('Planning + Implementation'!G35="Yes","Yes","No")</f>
        <v>No</v>
      </c>
      <c r="B45" s="90"/>
      <c r="C45" s="89" t="s">
        <v>81</v>
      </c>
      <c r="D45" s="140"/>
      <c r="E45" s="236" t="str">
        <f>IF(INDEX('Data Output'!$M:$M,MATCH(LEFT(C45,4),'Data Output'!$E:$E,0))="dd.mm.yy","",INDEX('Data Output'!$M:$M,MATCH(LEFT(C45,4),'Data Output'!$E:$E,0)))</f>
        <v/>
      </c>
      <c r="F45" s="237">
        <f>INDEX('Data Output'!$N:$N,MATCH(LEFT(C45,4),'Data Output'!$E:$E,0))</f>
        <v>0</v>
      </c>
      <c r="G45" s="237">
        <f>INDEX('Data Output'!$O:$O,MATCH(LEFT(C45,4),'Data Output'!$E:$E,0))</f>
        <v>0</v>
      </c>
      <c r="H45" s="237">
        <f>INDEX('Data Output'!$P:$P,MATCH(LEFT(C45,4),'Data Output'!$E:$E,0))</f>
        <v>0</v>
      </c>
      <c r="I45" s="68"/>
      <c r="J45" s="69" t="str">
        <f t="shared" si="59"/>
        <v/>
      </c>
      <c r="K45" s="69" t="str">
        <f t="shared" si="59"/>
        <v/>
      </c>
      <c r="L45" s="69" t="str">
        <f t="shared" si="59"/>
        <v/>
      </c>
      <c r="M45" s="69" t="str">
        <f t="shared" si="59"/>
        <v/>
      </c>
      <c r="N45" s="69" t="str">
        <f t="shared" si="59"/>
        <v/>
      </c>
      <c r="O45" s="69" t="str">
        <f t="shared" si="59"/>
        <v/>
      </c>
      <c r="P45" s="69" t="str">
        <f t="shared" si="59"/>
        <v/>
      </c>
      <c r="Q45" s="69" t="str">
        <f t="shared" si="59"/>
        <v/>
      </c>
      <c r="R45" s="69" t="str">
        <f t="shared" si="59"/>
        <v/>
      </c>
      <c r="S45" s="69" t="str">
        <f t="shared" si="59"/>
        <v/>
      </c>
      <c r="T45" s="69" t="str">
        <f t="shared" si="59"/>
        <v/>
      </c>
      <c r="U45" s="69" t="str">
        <f t="shared" si="59"/>
        <v/>
      </c>
      <c r="V45" s="69" t="str">
        <f t="shared" si="59"/>
        <v/>
      </c>
      <c r="W45" s="69" t="str">
        <f t="shared" si="59"/>
        <v/>
      </c>
      <c r="X45" s="69" t="str">
        <f t="shared" si="59"/>
        <v/>
      </c>
      <c r="Y45" s="69" t="str">
        <f t="shared" si="59"/>
        <v/>
      </c>
      <c r="Z45" s="69" t="str">
        <f t="shared" si="57"/>
        <v/>
      </c>
      <c r="AA45" s="69" t="str">
        <f t="shared" si="57"/>
        <v/>
      </c>
      <c r="AB45" s="69" t="str">
        <f t="shared" si="57"/>
        <v/>
      </c>
      <c r="AC45" s="69" t="str">
        <f t="shared" si="57"/>
        <v/>
      </c>
      <c r="AD45" s="69" t="str">
        <f t="shared" si="57"/>
        <v/>
      </c>
      <c r="AE45" s="69" t="str">
        <f t="shared" si="57"/>
        <v/>
      </c>
      <c r="AF45" s="69" t="str">
        <f t="shared" si="57"/>
        <v/>
      </c>
      <c r="AG45" s="69" t="str">
        <f t="shared" si="57"/>
        <v/>
      </c>
      <c r="AH45" s="69" t="str">
        <f t="shared" si="57"/>
        <v/>
      </c>
      <c r="AI45" s="69" t="str">
        <f t="shared" si="57"/>
        <v/>
      </c>
      <c r="AJ45" s="69" t="str">
        <f t="shared" si="57"/>
        <v/>
      </c>
      <c r="AK45" s="69" t="str">
        <f t="shared" si="61"/>
        <v/>
      </c>
      <c r="AL45" s="69" t="str">
        <f t="shared" si="61"/>
        <v/>
      </c>
      <c r="AM45" s="69" t="str">
        <f t="shared" si="61"/>
        <v/>
      </c>
      <c r="AN45" s="69" t="str">
        <f t="shared" si="61"/>
        <v/>
      </c>
      <c r="AO45" s="69" t="str">
        <f t="shared" si="61"/>
        <v/>
      </c>
      <c r="AP45" s="69" t="str">
        <f t="shared" si="61"/>
        <v/>
      </c>
      <c r="AQ45" s="69" t="str">
        <f t="shared" si="61"/>
        <v/>
      </c>
      <c r="AR45" s="69" t="str">
        <f t="shared" si="61"/>
        <v/>
      </c>
      <c r="AS45" s="69" t="str">
        <f t="shared" si="61"/>
        <v/>
      </c>
      <c r="AT45" s="69" t="str">
        <f t="shared" si="61"/>
        <v/>
      </c>
      <c r="AU45" s="69" t="str">
        <f t="shared" si="61"/>
        <v/>
      </c>
      <c r="AV45" s="69" t="str">
        <f t="shared" si="61"/>
        <v/>
      </c>
      <c r="AW45" s="69" t="str">
        <f t="shared" si="61"/>
        <v/>
      </c>
      <c r="AX45" s="69" t="str">
        <f t="shared" si="61"/>
        <v/>
      </c>
      <c r="AY45" s="69" t="str">
        <f t="shared" si="61"/>
        <v/>
      </c>
      <c r="AZ45" s="69" t="str">
        <f t="shared" si="61"/>
        <v/>
      </c>
      <c r="BA45" s="69" t="str">
        <f t="shared" si="60"/>
        <v/>
      </c>
      <c r="BB45" s="69" t="str">
        <f t="shared" si="60"/>
        <v/>
      </c>
      <c r="BC45" s="69" t="str">
        <f t="shared" si="60"/>
        <v/>
      </c>
      <c r="BD45" s="69" t="str">
        <f t="shared" si="60"/>
        <v/>
      </c>
      <c r="BE45" s="69" t="str">
        <f t="shared" si="60"/>
        <v/>
      </c>
      <c r="BF45" s="69" t="str">
        <f t="shared" si="58"/>
        <v/>
      </c>
      <c r="BG45" s="69" t="str">
        <f t="shared" si="58"/>
        <v/>
      </c>
      <c r="BH45" s="69" t="str">
        <f t="shared" si="58"/>
        <v/>
      </c>
      <c r="BI45" s="69" t="str">
        <f t="shared" si="58"/>
        <v/>
      </c>
      <c r="BJ45" s="69" t="str">
        <f t="shared" si="58"/>
        <v/>
      </c>
      <c r="BK45" s="69" t="str">
        <f t="shared" si="58"/>
        <v/>
      </c>
      <c r="BL45" s="69" t="str">
        <f t="shared" si="58"/>
        <v/>
      </c>
      <c r="BM45" s="69" t="str">
        <f t="shared" si="58"/>
        <v/>
      </c>
      <c r="BN45" s="70"/>
    </row>
    <row r="46" spans="1:66" ht="32" x14ac:dyDescent="0.5">
      <c r="A46" t="str">
        <f>IF('Planning + Implementation'!G46="Yes","Yes","No")</f>
        <v>No</v>
      </c>
      <c r="B46" s="90"/>
      <c r="C46" s="89" t="s">
        <v>82</v>
      </c>
      <c r="D46" s="140"/>
      <c r="E46" s="236" t="str">
        <f>IF(INDEX('Data Output'!$M:$M,MATCH(LEFT(C46,4),'Data Output'!$E:$E,0))="dd.mm.yy","",INDEX('Data Output'!$M:$M,MATCH(LEFT(C46,4),'Data Output'!$E:$E,0)))</f>
        <v/>
      </c>
      <c r="F46" s="237">
        <f>INDEX('Data Output'!$N:$N,MATCH(LEFT(C46,4),'Data Output'!$E:$E,0))</f>
        <v>0</v>
      </c>
      <c r="G46" s="237">
        <f>INDEX('Data Output'!$O:$O,MATCH(LEFT(C46,4),'Data Output'!$E:$E,0))</f>
        <v>0</v>
      </c>
      <c r="H46" s="237">
        <f>INDEX('Data Output'!$P:$P,MATCH(LEFT(C46,4),'Data Output'!$E:$E,0))</f>
        <v>0</v>
      </c>
      <c r="I46" s="68"/>
      <c r="J46" s="69" t="str">
        <f t="shared" si="59"/>
        <v/>
      </c>
      <c r="K46" s="69" t="str">
        <f t="shared" si="59"/>
        <v/>
      </c>
      <c r="L46" s="69" t="str">
        <f t="shared" si="59"/>
        <v/>
      </c>
      <c r="M46" s="69" t="str">
        <f t="shared" si="59"/>
        <v/>
      </c>
      <c r="N46" s="69" t="str">
        <f t="shared" si="59"/>
        <v/>
      </c>
      <c r="O46" s="69" t="str">
        <f t="shared" si="59"/>
        <v/>
      </c>
      <c r="P46" s="69" t="str">
        <f t="shared" si="59"/>
        <v/>
      </c>
      <c r="Q46" s="69" t="str">
        <f t="shared" si="59"/>
        <v/>
      </c>
      <c r="R46" s="69" t="str">
        <f t="shared" si="59"/>
        <v/>
      </c>
      <c r="S46" s="69" t="str">
        <f t="shared" si="59"/>
        <v/>
      </c>
      <c r="T46" s="69" t="str">
        <f t="shared" si="59"/>
        <v/>
      </c>
      <c r="U46" s="69" t="str">
        <f t="shared" si="59"/>
        <v/>
      </c>
      <c r="V46" s="69" t="str">
        <f t="shared" si="59"/>
        <v/>
      </c>
      <c r="W46" s="69" t="str">
        <f t="shared" si="59"/>
        <v/>
      </c>
      <c r="X46" s="69" t="str">
        <f t="shared" si="59"/>
        <v/>
      </c>
      <c r="Y46" s="69" t="str">
        <f t="shared" ref="Y46:AN61" si="62">IFERROR(IF(AND($D46="Goal",Y$5&gt;=$E46,Y$5&lt;=$E46+$H46-1),2,IF(AND($D46="Milestone",Y$5&gt;=$E46,Y$5&lt;=$E46+$H46-1),1,"")),"")</f>
        <v/>
      </c>
      <c r="Z46" s="69" t="str">
        <f t="shared" si="62"/>
        <v/>
      </c>
      <c r="AA46" s="69" t="str">
        <f t="shared" si="62"/>
        <v/>
      </c>
      <c r="AB46" s="69" t="str">
        <f t="shared" si="62"/>
        <v/>
      </c>
      <c r="AC46" s="69" t="str">
        <f t="shared" si="62"/>
        <v/>
      </c>
      <c r="AD46" s="69" t="str">
        <f t="shared" si="62"/>
        <v/>
      </c>
      <c r="AE46" s="69" t="str">
        <f t="shared" si="62"/>
        <v/>
      </c>
      <c r="AF46" s="69" t="str">
        <f t="shared" si="62"/>
        <v/>
      </c>
      <c r="AG46" s="69" t="str">
        <f t="shared" si="62"/>
        <v/>
      </c>
      <c r="AH46" s="69" t="str">
        <f t="shared" si="62"/>
        <v/>
      </c>
      <c r="AI46" s="69" t="str">
        <f t="shared" si="62"/>
        <v/>
      </c>
      <c r="AJ46" s="69" t="str">
        <f t="shared" si="62"/>
        <v/>
      </c>
      <c r="AK46" s="69" t="str">
        <f t="shared" si="62"/>
        <v/>
      </c>
      <c r="AL46" s="69" t="str">
        <f t="shared" si="62"/>
        <v/>
      </c>
      <c r="AM46" s="69" t="str">
        <f t="shared" si="62"/>
        <v/>
      </c>
      <c r="AN46" s="69" t="str">
        <f t="shared" si="62"/>
        <v/>
      </c>
      <c r="AO46" s="69" t="str">
        <f t="shared" si="61"/>
        <v/>
      </c>
      <c r="AP46" s="69" t="str">
        <f t="shared" si="61"/>
        <v/>
      </c>
      <c r="AQ46" s="69" t="str">
        <f t="shared" si="61"/>
        <v/>
      </c>
      <c r="AR46" s="69" t="str">
        <f t="shared" si="61"/>
        <v/>
      </c>
      <c r="AS46" s="69" t="str">
        <f t="shared" si="61"/>
        <v/>
      </c>
      <c r="AT46" s="69" t="str">
        <f t="shared" si="61"/>
        <v/>
      </c>
      <c r="AU46" s="69" t="str">
        <f t="shared" si="61"/>
        <v/>
      </c>
      <c r="AV46" s="69" t="str">
        <f t="shared" si="61"/>
        <v/>
      </c>
      <c r="AW46" s="69" t="str">
        <f t="shared" si="61"/>
        <v/>
      </c>
      <c r="AX46" s="69" t="str">
        <f t="shared" si="61"/>
        <v/>
      </c>
      <c r="AY46" s="69" t="str">
        <f t="shared" si="61"/>
        <v/>
      </c>
      <c r="AZ46" s="69" t="str">
        <f t="shared" si="61"/>
        <v/>
      </c>
      <c r="BA46" s="69" t="str">
        <f t="shared" si="60"/>
        <v/>
      </c>
      <c r="BB46" s="69" t="str">
        <f t="shared" si="60"/>
        <v/>
      </c>
      <c r="BC46" s="69" t="str">
        <f t="shared" si="60"/>
        <v/>
      </c>
      <c r="BD46" s="69" t="str">
        <f t="shared" si="60"/>
        <v/>
      </c>
      <c r="BE46" s="69" t="str">
        <f t="shared" si="60"/>
        <v/>
      </c>
      <c r="BF46" s="69" t="str">
        <f t="shared" si="58"/>
        <v/>
      </c>
      <c r="BG46" s="69" t="str">
        <f t="shared" si="58"/>
        <v/>
      </c>
      <c r="BH46" s="69" t="str">
        <f t="shared" si="58"/>
        <v/>
      </c>
      <c r="BI46" s="69" t="str">
        <f t="shared" si="58"/>
        <v/>
      </c>
      <c r="BJ46" s="69" t="str">
        <f t="shared" si="58"/>
        <v/>
      </c>
      <c r="BK46" s="69" t="str">
        <f t="shared" si="58"/>
        <v/>
      </c>
      <c r="BL46" s="69" t="str">
        <f t="shared" si="58"/>
        <v/>
      </c>
      <c r="BM46" s="69" t="str">
        <f t="shared" si="58"/>
        <v/>
      </c>
      <c r="BN46" s="70"/>
    </row>
    <row r="47" spans="1:66" x14ac:dyDescent="0.5">
      <c r="A47" t="str">
        <f>IF('Planning + Implementation'!G47="Yes","Yes","No")</f>
        <v>No</v>
      </c>
      <c r="B47" s="90"/>
      <c r="C47" s="89" t="s">
        <v>30</v>
      </c>
      <c r="D47" s="140"/>
      <c r="E47" s="236" t="str">
        <f>IF(INDEX('Data Output'!$M:$M,MATCH(LEFT(C47,4),'Data Output'!$E:$E,0))="dd.mm.yy","",INDEX('Data Output'!$M:$M,MATCH(LEFT(C47,4),'Data Output'!$E:$E,0)))</f>
        <v/>
      </c>
      <c r="F47" s="237">
        <f>INDEX('Data Output'!$N:$N,MATCH(LEFT(C47,4),'Data Output'!$E:$E,0))</f>
        <v>0</v>
      </c>
      <c r="G47" s="237">
        <f>INDEX('Data Output'!$O:$O,MATCH(LEFT(C47,4),'Data Output'!$E:$E,0))</f>
        <v>0</v>
      </c>
      <c r="H47" s="237">
        <f>INDEX('Data Output'!$P:$P,MATCH(LEFT(C47,4),'Data Output'!$E:$E,0))</f>
        <v>0</v>
      </c>
      <c r="I47" s="68"/>
      <c r="J47" s="69" t="str">
        <f t="shared" ref="J47:Y62" si="63">IFERROR(IF(AND($D47="Goal",J$5&gt;=$E47,J$5&lt;=$E47+$H47-1),2,IF(AND($D47="Milestone",J$5&gt;=$E47,J$5&lt;=$E47+$H47-1),1,"")),"")</f>
        <v/>
      </c>
      <c r="K47" s="69" t="str">
        <f t="shared" si="63"/>
        <v/>
      </c>
      <c r="L47" s="69" t="str">
        <f t="shared" si="63"/>
        <v/>
      </c>
      <c r="M47" s="69" t="str">
        <f t="shared" si="63"/>
        <v/>
      </c>
      <c r="N47" s="69" t="str">
        <f t="shared" si="63"/>
        <v/>
      </c>
      <c r="O47" s="69" t="str">
        <f t="shared" si="63"/>
        <v/>
      </c>
      <c r="P47" s="69" t="str">
        <f t="shared" si="63"/>
        <v/>
      </c>
      <c r="Q47" s="69" t="str">
        <f t="shared" si="63"/>
        <v/>
      </c>
      <c r="R47" s="69" t="str">
        <f t="shared" si="63"/>
        <v/>
      </c>
      <c r="S47" s="69" t="str">
        <f t="shared" si="63"/>
        <v/>
      </c>
      <c r="T47" s="69" t="str">
        <f t="shared" si="63"/>
        <v/>
      </c>
      <c r="U47" s="69" t="str">
        <f t="shared" si="63"/>
        <v/>
      </c>
      <c r="V47" s="69" t="str">
        <f t="shared" si="63"/>
        <v/>
      </c>
      <c r="W47" s="69" t="str">
        <f t="shared" si="63"/>
        <v/>
      </c>
      <c r="X47" s="69" t="str">
        <f t="shared" si="63"/>
        <v/>
      </c>
      <c r="Y47" s="69" t="str">
        <f t="shared" si="63"/>
        <v/>
      </c>
      <c r="Z47" s="69" t="str">
        <f t="shared" si="62"/>
        <v/>
      </c>
      <c r="AA47" s="69" t="str">
        <f t="shared" si="62"/>
        <v/>
      </c>
      <c r="AB47" s="69" t="str">
        <f t="shared" si="62"/>
        <v/>
      </c>
      <c r="AC47" s="69" t="str">
        <f t="shared" si="62"/>
        <v/>
      </c>
      <c r="AD47" s="69" t="str">
        <f t="shared" si="62"/>
        <v/>
      </c>
      <c r="AE47" s="69" t="str">
        <f t="shared" si="62"/>
        <v/>
      </c>
      <c r="AF47" s="69" t="str">
        <f t="shared" si="62"/>
        <v/>
      </c>
      <c r="AG47" s="69" t="str">
        <f t="shared" si="62"/>
        <v/>
      </c>
      <c r="AH47" s="69" t="str">
        <f t="shared" si="62"/>
        <v/>
      </c>
      <c r="AI47" s="69" t="str">
        <f t="shared" si="62"/>
        <v/>
      </c>
      <c r="AJ47" s="69" t="str">
        <f t="shared" si="62"/>
        <v/>
      </c>
      <c r="AK47" s="69" t="str">
        <f t="shared" si="62"/>
        <v/>
      </c>
      <c r="AL47" s="69" t="str">
        <f t="shared" si="62"/>
        <v/>
      </c>
      <c r="AM47" s="69" t="str">
        <f t="shared" si="62"/>
        <v/>
      </c>
      <c r="AN47" s="69" t="str">
        <f t="shared" si="62"/>
        <v/>
      </c>
      <c r="AO47" s="69" t="str">
        <f t="shared" si="61"/>
        <v/>
      </c>
      <c r="AP47" s="69" t="str">
        <f t="shared" si="61"/>
        <v/>
      </c>
      <c r="AQ47" s="69" t="str">
        <f t="shared" si="61"/>
        <v/>
      </c>
      <c r="AR47" s="69" t="str">
        <f t="shared" si="61"/>
        <v/>
      </c>
      <c r="AS47" s="69" t="str">
        <f t="shared" si="61"/>
        <v/>
      </c>
      <c r="AT47" s="69" t="str">
        <f t="shared" si="61"/>
        <v/>
      </c>
      <c r="AU47" s="69" t="str">
        <f t="shared" si="61"/>
        <v/>
      </c>
      <c r="AV47" s="69" t="str">
        <f t="shared" si="61"/>
        <v/>
      </c>
      <c r="AW47" s="69" t="str">
        <f t="shared" si="61"/>
        <v/>
      </c>
      <c r="AX47" s="69" t="str">
        <f t="shared" si="61"/>
        <v/>
      </c>
      <c r="AY47" s="69" t="str">
        <f t="shared" si="61"/>
        <v/>
      </c>
      <c r="AZ47" s="69" t="str">
        <f t="shared" si="61"/>
        <v/>
      </c>
      <c r="BA47" s="69" t="str">
        <f t="shared" si="60"/>
        <v/>
      </c>
      <c r="BB47" s="69" t="str">
        <f t="shared" si="60"/>
        <v/>
      </c>
      <c r="BC47" s="69" t="str">
        <f t="shared" si="60"/>
        <v/>
      </c>
      <c r="BD47" s="69" t="str">
        <f t="shared" si="60"/>
        <v/>
      </c>
      <c r="BE47" s="69" t="str">
        <f t="shared" si="60"/>
        <v/>
      </c>
      <c r="BF47" s="69" t="str">
        <f t="shared" si="58"/>
        <v/>
      </c>
      <c r="BG47" s="69" t="str">
        <f t="shared" si="58"/>
        <v/>
      </c>
      <c r="BH47" s="69" t="str">
        <f t="shared" si="58"/>
        <v/>
      </c>
      <c r="BI47" s="69" t="str">
        <f t="shared" si="58"/>
        <v/>
      </c>
      <c r="BJ47" s="69" t="str">
        <f t="shared" si="58"/>
        <v/>
      </c>
      <c r="BK47" s="69" t="str">
        <f t="shared" si="58"/>
        <v/>
      </c>
      <c r="BL47" s="69" t="str">
        <f t="shared" si="58"/>
        <v/>
      </c>
      <c r="BM47" s="69" t="str">
        <f t="shared" si="58"/>
        <v/>
      </c>
      <c r="BN47" s="70"/>
    </row>
    <row r="48" spans="1:66" ht="32" x14ac:dyDescent="0.5">
      <c r="A48" t="str">
        <f>IF('Planning + Implementation'!G48="Yes","Yes","No")</f>
        <v>No</v>
      </c>
      <c r="B48" s="90"/>
      <c r="C48" s="89" t="s">
        <v>31</v>
      </c>
      <c r="D48" s="140"/>
      <c r="E48" s="236" t="str">
        <f>IF(INDEX('Data Output'!$M:$M,MATCH(LEFT(C48,4),'Data Output'!$E:$E,0))="dd.mm.yy","",INDEX('Data Output'!$M:$M,MATCH(LEFT(C48,4),'Data Output'!$E:$E,0)))</f>
        <v/>
      </c>
      <c r="F48" s="237">
        <f>INDEX('Data Output'!$N:$N,MATCH(LEFT(C48,4),'Data Output'!$E:$E,0))</f>
        <v>0</v>
      </c>
      <c r="G48" s="237">
        <f>INDEX('Data Output'!$O:$O,MATCH(LEFT(C48,4),'Data Output'!$E:$E,0))</f>
        <v>0</v>
      </c>
      <c r="H48" s="237">
        <f>INDEX('Data Output'!$P:$P,MATCH(LEFT(C48,4),'Data Output'!$E:$E,0))</f>
        <v>0</v>
      </c>
      <c r="I48" s="68"/>
      <c r="J48" s="69" t="str">
        <f t="shared" si="63"/>
        <v/>
      </c>
      <c r="K48" s="69" t="str">
        <f t="shared" si="63"/>
        <v/>
      </c>
      <c r="L48" s="69" t="str">
        <f t="shared" si="63"/>
        <v/>
      </c>
      <c r="M48" s="69" t="str">
        <f t="shared" si="63"/>
        <v/>
      </c>
      <c r="N48" s="69" t="str">
        <f t="shared" si="63"/>
        <v/>
      </c>
      <c r="O48" s="69" t="str">
        <f t="shared" si="63"/>
        <v/>
      </c>
      <c r="P48" s="69" t="str">
        <f t="shared" si="63"/>
        <v/>
      </c>
      <c r="Q48" s="69" t="str">
        <f t="shared" si="63"/>
        <v/>
      </c>
      <c r="R48" s="69" t="str">
        <f t="shared" si="63"/>
        <v/>
      </c>
      <c r="S48" s="69" t="str">
        <f t="shared" si="63"/>
        <v/>
      </c>
      <c r="T48" s="69" t="str">
        <f t="shared" si="63"/>
        <v/>
      </c>
      <c r="U48" s="69" t="str">
        <f t="shared" si="63"/>
        <v/>
      </c>
      <c r="V48" s="69" t="str">
        <f t="shared" si="63"/>
        <v/>
      </c>
      <c r="W48" s="69" t="str">
        <f t="shared" si="63"/>
        <v/>
      </c>
      <c r="X48" s="69" t="str">
        <f t="shared" si="63"/>
        <v/>
      </c>
      <c r="Y48" s="69" t="str">
        <f t="shared" si="63"/>
        <v/>
      </c>
      <c r="Z48" s="69" t="str">
        <f t="shared" si="62"/>
        <v/>
      </c>
      <c r="AA48" s="69" t="str">
        <f t="shared" si="62"/>
        <v/>
      </c>
      <c r="AB48" s="69" t="str">
        <f t="shared" si="62"/>
        <v/>
      </c>
      <c r="AC48" s="69" t="str">
        <f t="shared" si="62"/>
        <v/>
      </c>
      <c r="AD48" s="69" t="str">
        <f t="shared" si="62"/>
        <v/>
      </c>
      <c r="AE48" s="69" t="str">
        <f t="shared" si="62"/>
        <v/>
      </c>
      <c r="AF48" s="69" t="str">
        <f t="shared" si="62"/>
        <v/>
      </c>
      <c r="AG48" s="69" t="str">
        <f t="shared" si="62"/>
        <v/>
      </c>
      <c r="AH48" s="69" t="str">
        <f t="shared" si="62"/>
        <v/>
      </c>
      <c r="AI48" s="69" t="str">
        <f t="shared" si="62"/>
        <v/>
      </c>
      <c r="AJ48" s="69" t="str">
        <f t="shared" si="62"/>
        <v/>
      </c>
      <c r="AK48" s="69" t="str">
        <f t="shared" si="62"/>
        <v/>
      </c>
      <c r="AL48" s="69" t="str">
        <f t="shared" si="62"/>
        <v/>
      </c>
      <c r="AM48" s="69" t="str">
        <f t="shared" si="62"/>
        <v/>
      </c>
      <c r="AN48" s="69" t="str">
        <f t="shared" si="62"/>
        <v/>
      </c>
      <c r="AO48" s="69" t="str">
        <f t="shared" si="61"/>
        <v/>
      </c>
      <c r="AP48" s="69" t="str">
        <f t="shared" si="61"/>
        <v/>
      </c>
      <c r="AQ48" s="69" t="str">
        <f t="shared" si="61"/>
        <v/>
      </c>
      <c r="AR48" s="69" t="str">
        <f t="shared" si="61"/>
        <v/>
      </c>
      <c r="AS48" s="69" t="str">
        <f t="shared" si="61"/>
        <v/>
      </c>
      <c r="AT48" s="69" t="str">
        <f t="shared" si="61"/>
        <v/>
      </c>
      <c r="AU48" s="69" t="str">
        <f t="shared" si="61"/>
        <v/>
      </c>
      <c r="AV48" s="69" t="str">
        <f t="shared" si="61"/>
        <v/>
      </c>
      <c r="AW48" s="69" t="str">
        <f t="shared" si="61"/>
        <v/>
      </c>
      <c r="AX48" s="69" t="str">
        <f t="shared" si="61"/>
        <v/>
      </c>
      <c r="AY48" s="69" t="str">
        <f t="shared" si="61"/>
        <v/>
      </c>
      <c r="AZ48" s="69" t="str">
        <f t="shared" si="61"/>
        <v/>
      </c>
      <c r="BA48" s="69" t="str">
        <f t="shared" si="60"/>
        <v/>
      </c>
      <c r="BB48" s="69" t="str">
        <f t="shared" si="60"/>
        <v/>
      </c>
      <c r="BC48" s="69" t="str">
        <f t="shared" si="60"/>
        <v/>
      </c>
      <c r="BD48" s="69" t="str">
        <f t="shared" si="60"/>
        <v/>
      </c>
      <c r="BE48" s="69" t="str">
        <f t="shared" si="60"/>
        <v/>
      </c>
      <c r="BF48" s="69" t="str">
        <f t="shared" si="58"/>
        <v/>
      </c>
      <c r="BG48" s="69" t="str">
        <f t="shared" si="58"/>
        <v/>
      </c>
      <c r="BH48" s="69" t="str">
        <f t="shared" si="58"/>
        <v/>
      </c>
      <c r="BI48" s="69" t="str">
        <f t="shared" si="58"/>
        <v/>
      </c>
      <c r="BJ48" s="69" t="str">
        <f t="shared" si="58"/>
        <v/>
      </c>
      <c r="BK48" s="69" t="str">
        <f t="shared" si="58"/>
        <v/>
      </c>
      <c r="BL48" s="69" t="str">
        <f t="shared" si="58"/>
        <v/>
      </c>
      <c r="BM48" s="69" t="str">
        <f t="shared" si="58"/>
        <v/>
      </c>
      <c r="BN48" s="70"/>
    </row>
    <row r="49" spans="1:66" x14ac:dyDescent="0.5">
      <c r="A49" t="str">
        <f>IF('Planning + Implementation'!G49="Yes","Yes","No")</f>
        <v>No</v>
      </c>
      <c r="B49" s="90"/>
      <c r="C49" s="89" t="s">
        <v>83</v>
      </c>
      <c r="D49" s="140"/>
      <c r="E49" s="236" t="str">
        <f>IF(INDEX('Data Output'!$M:$M,MATCH(LEFT(C49,4),'Data Output'!$E:$E,0))="dd.mm.yy","",INDEX('Data Output'!$M:$M,MATCH(LEFT(C49,4),'Data Output'!$E:$E,0)))</f>
        <v/>
      </c>
      <c r="F49" s="237">
        <f>INDEX('Data Output'!$N:$N,MATCH(LEFT(C49,4),'Data Output'!$E:$E,0))</f>
        <v>0</v>
      </c>
      <c r="G49" s="237">
        <f>INDEX('Data Output'!$O:$O,MATCH(LEFT(C49,4),'Data Output'!$E:$E,0))</f>
        <v>0</v>
      </c>
      <c r="H49" s="237">
        <f>INDEX('Data Output'!$P:$P,MATCH(LEFT(C49,4),'Data Output'!$E:$E,0))</f>
        <v>0</v>
      </c>
      <c r="I49" s="68"/>
      <c r="J49" s="69" t="str">
        <f t="shared" si="63"/>
        <v/>
      </c>
      <c r="K49" s="69" t="str">
        <f t="shared" si="63"/>
        <v/>
      </c>
      <c r="L49" s="69" t="str">
        <f t="shared" si="63"/>
        <v/>
      </c>
      <c r="M49" s="69" t="str">
        <f t="shared" si="63"/>
        <v/>
      </c>
      <c r="N49" s="69" t="str">
        <f t="shared" si="63"/>
        <v/>
      </c>
      <c r="O49" s="69" t="str">
        <f t="shared" si="63"/>
        <v/>
      </c>
      <c r="P49" s="69" t="str">
        <f t="shared" si="63"/>
        <v/>
      </c>
      <c r="Q49" s="69" t="str">
        <f t="shared" si="63"/>
        <v/>
      </c>
      <c r="R49" s="69" t="str">
        <f t="shared" si="63"/>
        <v/>
      </c>
      <c r="S49" s="69" t="str">
        <f t="shared" si="63"/>
        <v/>
      </c>
      <c r="T49" s="69" t="str">
        <f t="shared" si="63"/>
        <v/>
      </c>
      <c r="U49" s="69" t="str">
        <f t="shared" si="63"/>
        <v/>
      </c>
      <c r="V49" s="69" t="str">
        <f t="shared" si="63"/>
        <v/>
      </c>
      <c r="W49" s="69" t="str">
        <f t="shared" si="63"/>
        <v/>
      </c>
      <c r="X49" s="69" t="str">
        <f t="shared" si="63"/>
        <v/>
      </c>
      <c r="Y49" s="69" t="str">
        <f t="shared" si="63"/>
        <v/>
      </c>
      <c r="Z49" s="69" t="str">
        <f t="shared" si="62"/>
        <v/>
      </c>
      <c r="AA49" s="69" t="str">
        <f t="shared" si="62"/>
        <v/>
      </c>
      <c r="AB49" s="69" t="str">
        <f t="shared" si="62"/>
        <v/>
      </c>
      <c r="AC49" s="69" t="str">
        <f t="shared" si="62"/>
        <v/>
      </c>
      <c r="AD49" s="69" t="str">
        <f t="shared" si="62"/>
        <v/>
      </c>
      <c r="AE49" s="69" t="str">
        <f t="shared" si="62"/>
        <v/>
      </c>
      <c r="AF49" s="69" t="str">
        <f t="shared" si="62"/>
        <v/>
      </c>
      <c r="AG49" s="69" t="str">
        <f t="shared" si="62"/>
        <v/>
      </c>
      <c r="AH49" s="69" t="str">
        <f t="shared" si="62"/>
        <v/>
      </c>
      <c r="AI49" s="69" t="str">
        <f t="shared" si="62"/>
        <v/>
      </c>
      <c r="AJ49" s="69" t="str">
        <f t="shared" si="62"/>
        <v/>
      </c>
      <c r="AK49" s="69" t="str">
        <f t="shared" si="62"/>
        <v/>
      </c>
      <c r="AL49" s="69" t="str">
        <f t="shared" si="62"/>
        <v/>
      </c>
      <c r="AM49" s="69" t="str">
        <f t="shared" si="62"/>
        <v/>
      </c>
      <c r="AN49" s="69" t="str">
        <f t="shared" si="62"/>
        <v/>
      </c>
      <c r="AO49" s="69" t="str">
        <f t="shared" si="61"/>
        <v/>
      </c>
      <c r="AP49" s="69" t="str">
        <f t="shared" si="61"/>
        <v/>
      </c>
      <c r="AQ49" s="69" t="str">
        <f t="shared" si="61"/>
        <v/>
      </c>
      <c r="AR49" s="69" t="str">
        <f t="shared" si="61"/>
        <v/>
      </c>
      <c r="AS49" s="69" t="str">
        <f t="shared" si="61"/>
        <v/>
      </c>
      <c r="AT49" s="69" t="str">
        <f t="shared" si="61"/>
        <v/>
      </c>
      <c r="AU49" s="69" t="str">
        <f t="shared" si="61"/>
        <v/>
      </c>
      <c r="AV49" s="69" t="str">
        <f t="shared" si="61"/>
        <v/>
      </c>
      <c r="AW49" s="69" t="str">
        <f t="shared" si="61"/>
        <v/>
      </c>
      <c r="AX49" s="69" t="str">
        <f t="shared" si="61"/>
        <v/>
      </c>
      <c r="AY49" s="69" t="str">
        <f t="shared" si="61"/>
        <v/>
      </c>
      <c r="AZ49" s="69" t="str">
        <f t="shared" ref="AZ49:BM64" si="64">IFERROR(IF(AND($D49="Goal",AZ$5&gt;=$E49,AZ$5&lt;=$E49+$H49-1),2,IF(AND($D49="Milestone",AZ$5&gt;=$E49,AZ$5&lt;=$E49+$H49-1),1,"")),"")</f>
        <v/>
      </c>
      <c r="BA49" s="69" t="str">
        <f t="shared" si="64"/>
        <v/>
      </c>
      <c r="BB49" s="69" t="str">
        <f t="shared" si="64"/>
        <v/>
      </c>
      <c r="BC49" s="69" t="str">
        <f t="shared" si="64"/>
        <v/>
      </c>
      <c r="BD49" s="69" t="str">
        <f t="shared" si="64"/>
        <v/>
      </c>
      <c r="BE49" s="69" t="str">
        <f t="shared" si="64"/>
        <v/>
      </c>
      <c r="BF49" s="69" t="str">
        <f t="shared" si="64"/>
        <v/>
      </c>
      <c r="BG49" s="69" t="str">
        <f t="shared" si="64"/>
        <v/>
      </c>
      <c r="BH49" s="69" t="str">
        <f t="shared" si="64"/>
        <v/>
      </c>
      <c r="BI49" s="69" t="str">
        <f t="shared" si="64"/>
        <v/>
      </c>
      <c r="BJ49" s="69" t="str">
        <f t="shared" si="64"/>
        <v/>
      </c>
      <c r="BK49" s="69" t="str">
        <f t="shared" si="64"/>
        <v/>
      </c>
      <c r="BL49" s="69" t="str">
        <f t="shared" si="64"/>
        <v/>
      </c>
      <c r="BM49" s="69" t="str">
        <f t="shared" si="64"/>
        <v/>
      </c>
      <c r="BN49" s="70"/>
    </row>
    <row r="50" spans="1:66" ht="32" x14ac:dyDescent="0.5">
      <c r="A50" t="str">
        <f>IF('Planning + Implementation'!G60="Yes","Yes","No")</f>
        <v>No</v>
      </c>
      <c r="B50" s="90"/>
      <c r="C50" s="89" t="s">
        <v>32</v>
      </c>
      <c r="D50" s="140"/>
      <c r="E50" s="236" t="str">
        <f>IF(INDEX('Data Output'!$M:$M,MATCH(LEFT(C50,4),'Data Output'!$E:$E,0))="dd.mm.yy","",INDEX('Data Output'!$M:$M,MATCH(LEFT(C50,4),'Data Output'!$E:$E,0)))</f>
        <v/>
      </c>
      <c r="F50" s="237">
        <f>INDEX('Data Output'!$N:$N,MATCH(LEFT(C50,4),'Data Output'!$E:$E,0))</f>
        <v>0</v>
      </c>
      <c r="G50" s="237">
        <f>INDEX('Data Output'!$O:$O,MATCH(LEFT(C50,4),'Data Output'!$E:$E,0))</f>
        <v>0</v>
      </c>
      <c r="H50" s="237">
        <f>INDEX('Data Output'!$P:$P,MATCH(LEFT(C50,4),'Data Output'!$E:$E,0))</f>
        <v>0</v>
      </c>
      <c r="I50" s="68"/>
      <c r="J50" s="69" t="str">
        <f t="shared" si="63"/>
        <v/>
      </c>
      <c r="K50" s="69" t="str">
        <f t="shared" si="63"/>
        <v/>
      </c>
      <c r="L50" s="69" t="str">
        <f t="shared" si="63"/>
        <v/>
      </c>
      <c r="M50" s="69" t="str">
        <f t="shared" si="63"/>
        <v/>
      </c>
      <c r="N50" s="69" t="str">
        <f t="shared" si="63"/>
        <v/>
      </c>
      <c r="O50" s="69" t="str">
        <f t="shared" si="63"/>
        <v/>
      </c>
      <c r="P50" s="69" t="str">
        <f t="shared" si="63"/>
        <v/>
      </c>
      <c r="Q50" s="69" t="str">
        <f t="shared" si="63"/>
        <v/>
      </c>
      <c r="R50" s="69" t="str">
        <f t="shared" si="63"/>
        <v/>
      </c>
      <c r="S50" s="69" t="str">
        <f t="shared" si="63"/>
        <v/>
      </c>
      <c r="T50" s="69" t="str">
        <f t="shared" si="63"/>
        <v/>
      </c>
      <c r="U50" s="69" t="str">
        <f t="shared" si="63"/>
        <v/>
      </c>
      <c r="V50" s="69" t="str">
        <f t="shared" si="63"/>
        <v/>
      </c>
      <c r="W50" s="69" t="str">
        <f t="shared" si="63"/>
        <v/>
      </c>
      <c r="X50" s="69" t="str">
        <f t="shared" si="63"/>
        <v/>
      </c>
      <c r="Y50" s="69" t="str">
        <f t="shared" si="63"/>
        <v/>
      </c>
      <c r="Z50" s="69" t="str">
        <f t="shared" si="62"/>
        <v/>
      </c>
      <c r="AA50" s="69" t="str">
        <f t="shared" si="62"/>
        <v/>
      </c>
      <c r="AB50" s="69" t="str">
        <f t="shared" si="62"/>
        <v/>
      </c>
      <c r="AC50" s="69" t="str">
        <f t="shared" si="62"/>
        <v/>
      </c>
      <c r="AD50" s="69" t="str">
        <f t="shared" si="62"/>
        <v/>
      </c>
      <c r="AE50" s="69" t="str">
        <f t="shared" si="62"/>
        <v/>
      </c>
      <c r="AF50" s="69" t="str">
        <f t="shared" si="62"/>
        <v/>
      </c>
      <c r="AG50" s="69" t="str">
        <f t="shared" si="62"/>
        <v/>
      </c>
      <c r="AH50" s="69" t="str">
        <f t="shared" si="62"/>
        <v/>
      </c>
      <c r="AI50" s="69" t="str">
        <f t="shared" si="62"/>
        <v/>
      </c>
      <c r="AJ50" s="69" t="str">
        <f t="shared" si="62"/>
        <v/>
      </c>
      <c r="AK50" s="69" t="str">
        <f t="shared" si="62"/>
        <v/>
      </c>
      <c r="AL50" s="69" t="str">
        <f t="shared" si="62"/>
        <v/>
      </c>
      <c r="AM50" s="69" t="str">
        <f t="shared" si="62"/>
        <v/>
      </c>
      <c r="AN50" s="69" t="str">
        <f t="shared" si="62"/>
        <v/>
      </c>
      <c r="AO50" s="69" t="str">
        <f t="shared" ref="AO50:BD65" si="65">IFERROR(IF(AND($D50="Goal",AO$5&gt;=$E50,AO$5&lt;=$E50+$H50-1),2,IF(AND($D50="Milestone",AO$5&gt;=$E50,AO$5&lt;=$E50+$H50-1),1,"")),"")</f>
        <v/>
      </c>
      <c r="AP50" s="69" t="str">
        <f t="shared" si="65"/>
        <v/>
      </c>
      <c r="AQ50" s="69" t="str">
        <f t="shared" si="65"/>
        <v/>
      </c>
      <c r="AR50" s="69" t="str">
        <f t="shared" si="65"/>
        <v/>
      </c>
      <c r="AS50" s="69" t="str">
        <f t="shared" si="65"/>
        <v/>
      </c>
      <c r="AT50" s="69" t="str">
        <f t="shared" si="65"/>
        <v/>
      </c>
      <c r="AU50" s="69" t="str">
        <f t="shared" si="65"/>
        <v/>
      </c>
      <c r="AV50" s="69" t="str">
        <f t="shared" si="65"/>
        <v/>
      </c>
      <c r="AW50" s="69" t="str">
        <f t="shared" si="65"/>
        <v/>
      </c>
      <c r="AX50" s="69" t="str">
        <f t="shared" si="65"/>
        <v/>
      </c>
      <c r="AY50" s="69" t="str">
        <f t="shared" si="65"/>
        <v/>
      </c>
      <c r="AZ50" s="69" t="str">
        <f t="shared" si="65"/>
        <v/>
      </c>
      <c r="BA50" s="69" t="str">
        <f t="shared" si="65"/>
        <v/>
      </c>
      <c r="BB50" s="69" t="str">
        <f t="shared" si="65"/>
        <v/>
      </c>
      <c r="BC50" s="69" t="str">
        <f t="shared" si="65"/>
        <v/>
      </c>
      <c r="BD50" s="69" t="str">
        <f t="shared" si="65"/>
        <v/>
      </c>
      <c r="BE50" s="69" t="str">
        <f t="shared" si="64"/>
        <v/>
      </c>
      <c r="BF50" s="69" t="str">
        <f t="shared" si="64"/>
        <v/>
      </c>
      <c r="BG50" s="69" t="str">
        <f t="shared" si="64"/>
        <v/>
      </c>
      <c r="BH50" s="69" t="str">
        <f t="shared" si="64"/>
        <v/>
      </c>
      <c r="BI50" s="69" t="str">
        <f t="shared" si="64"/>
        <v/>
      </c>
      <c r="BJ50" s="69" t="str">
        <f t="shared" si="64"/>
        <v/>
      </c>
      <c r="BK50" s="69" t="str">
        <f t="shared" si="64"/>
        <v/>
      </c>
      <c r="BL50" s="69" t="str">
        <f t="shared" si="64"/>
        <v/>
      </c>
      <c r="BM50" s="69" t="str">
        <f t="shared" si="64"/>
        <v/>
      </c>
      <c r="BN50" s="70"/>
    </row>
    <row r="51" spans="1:66" ht="32" x14ac:dyDescent="0.5">
      <c r="A51" t="str">
        <f>IF('Planning + Implementation'!G61="Yes","Yes","No")</f>
        <v>No</v>
      </c>
      <c r="B51" s="90"/>
      <c r="C51" s="89" t="s">
        <v>33</v>
      </c>
      <c r="D51" s="140"/>
      <c r="E51" s="236" t="str">
        <f>IF(INDEX('Data Output'!$M:$M,MATCH(LEFT(C51,4),'Data Output'!$E:$E,0))="dd.mm.yy","",INDEX('Data Output'!$M:$M,MATCH(LEFT(C51,4),'Data Output'!$E:$E,0)))</f>
        <v/>
      </c>
      <c r="F51" s="237">
        <f>INDEX('Data Output'!$N:$N,MATCH(LEFT(C51,4),'Data Output'!$E:$E,0))</f>
        <v>0</v>
      </c>
      <c r="G51" s="237">
        <f>INDEX('Data Output'!$O:$O,MATCH(LEFT(C51,4),'Data Output'!$E:$E,0))</f>
        <v>0</v>
      </c>
      <c r="H51" s="237">
        <f>INDEX('Data Output'!$P:$P,MATCH(LEFT(C51,4),'Data Output'!$E:$E,0))</f>
        <v>0</v>
      </c>
      <c r="I51" s="68"/>
      <c r="J51" s="69" t="str">
        <f t="shared" si="63"/>
        <v/>
      </c>
      <c r="K51" s="69" t="str">
        <f t="shared" si="63"/>
        <v/>
      </c>
      <c r="L51" s="69" t="str">
        <f t="shared" si="63"/>
        <v/>
      </c>
      <c r="M51" s="69" t="str">
        <f t="shared" si="63"/>
        <v/>
      </c>
      <c r="N51" s="69" t="str">
        <f t="shared" si="63"/>
        <v/>
      </c>
      <c r="O51" s="69" t="str">
        <f t="shared" si="63"/>
        <v/>
      </c>
      <c r="P51" s="69" t="str">
        <f t="shared" si="63"/>
        <v/>
      </c>
      <c r="Q51" s="69" t="str">
        <f t="shared" si="63"/>
        <v/>
      </c>
      <c r="R51" s="69" t="str">
        <f t="shared" si="63"/>
        <v/>
      </c>
      <c r="S51" s="69" t="str">
        <f t="shared" si="63"/>
        <v/>
      </c>
      <c r="T51" s="69" t="str">
        <f t="shared" si="63"/>
        <v/>
      </c>
      <c r="U51" s="69" t="str">
        <f t="shared" si="63"/>
        <v/>
      </c>
      <c r="V51" s="69" t="str">
        <f t="shared" si="63"/>
        <v/>
      </c>
      <c r="W51" s="69" t="str">
        <f t="shared" si="63"/>
        <v/>
      </c>
      <c r="X51" s="69" t="str">
        <f t="shared" si="63"/>
        <v/>
      </c>
      <c r="Y51" s="69" t="str">
        <f t="shared" si="63"/>
        <v/>
      </c>
      <c r="Z51" s="69" t="str">
        <f t="shared" si="62"/>
        <v/>
      </c>
      <c r="AA51" s="69" t="str">
        <f t="shared" si="62"/>
        <v/>
      </c>
      <c r="AB51" s="69" t="str">
        <f t="shared" si="62"/>
        <v/>
      </c>
      <c r="AC51" s="69" t="str">
        <f t="shared" si="62"/>
        <v/>
      </c>
      <c r="AD51" s="69" t="str">
        <f t="shared" si="62"/>
        <v/>
      </c>
      <c r="AE51" s="69" t="str">
        <f t="shared" si="62"/>
        <v/>
      </c>
      <c r="AF51" s="69" t="str">
        <f t="shared" si="62"/>
        <v/>
      </c>
      <c r="AG51" s="69" t="str">
        <f t="shared" si="62"/>
        <v/>
      </c>
      <c r="AH51" s="69" t="str">
        <f t="shared" si="62"/>
        <v/>
      </c>
      <c r="AI51" s="69" t="str">
        <f t="shared" si="62"/>
        <v/>
      </c>
      <c r="AJ51" s="69" t="str">
        <f t="shared" si="62"/>
        <v/>
      </c>
      <c r="AK51" s="69" t="str">
        <f t="shared" si="62"/>
        <v/>
      </c>
      <c r="AL51" s="69" t="str">
        <f t="shared" si="62"/>
        <v/>
      </c>
      <c r="AM51" s="69" t="str">
        <f t="shared" si="62"/>
        <v/>
      </c>
      <c r="AN51" s="69" t="str">
        <f t="shared" si="62"/>
        <v/>
      </c>
      <c r="AO51" s="69" t="str">
        <f t="shared" si="65"/>
        <v/>
      </c>
      <c r="AP51" s="69" t="str">
        <f t="shared" si="65"/>
        <v/>
      </c>
      <c r="AQ51" s="69" t="str">
        <f t="shared" si="65"/>
        <v/>
      </c>
      <c r="AR51" s="69" t="str">
        <f t="shared" si="65"/>
        <v/>
      </c>
      <c r="AS51" s="69" t="str">
        <f t="shared" si="65"/>
        <v/>
      </c>
      <c r="AT51" s="69" t="str">
        <f t="shared" si="65"/>
        <v/>
      </c>
      <c r="AU51" s="69" t="str">
        <f t="shared" si="65"/>
        <v/>
      </c>
      <c r="AV51" s="69" t="str">
        <f t="shared" si="65"/>
        <v/>
      </c>
      <c r="AW51" s="69" t="str">
        <f t="shared" si="65"/>
        <v/>
      </c>
      <c r="AX51" s="69" t="str">
        <f t="shared" si="65"/>
        <v/>
      </c>
      <c r="AY51" s="69" t="str">
        <f t="shared" si="65"/>
        <v/>
      </c>
      <c r="AZ51" s="69" t="str">
        <f t="shared" si="65"/>
        <v/>
      </c>
      <c r="BA51" s="69" t="str">
        <f t="shared" si="65"/>
        <v/>
      </c>
      <c r="BB51" s="69" t="str">
        <f t="shared" si="65"/>
        <v/>
      </c>
      <c r="BC51" s="69" t="str">
        <f t="shared" si="65"/>
        <v/>
      </c>
      <c r="BD51" s="69" t="str">
        <f t="shared" si="65"/>
        <v/>
      </c>
      <c r="BE51" s="69" t="str">
        <f t="shared" si="64"/>
        <v/>
      </c>
      <c r="BF51" s="69" t="str">
        <f t="shared" si="64"/>
        <v/>
      </c>
      <c r="BG51" s="69" t="str">
        <f t="shared" si="64"/>
        <v/>
      </c>
      <c r="BH51" s="69" t="str">
        <f t="shared" si="64"/>
        <v/>
      </c>
      <c r="BI51" s="69" t="str">
        <f t="shared" si="64"/>
        <v/>
      </c>
      <c r="BJ51" s="69" t="str">
        <f t="shared" si="64"/>
        <v/>
      </c>
      <c r="BK51" s="69" t="str">
        <f t="shared" si="64"/>
        <v/>
      </c>
      <c r="BL51" s="69" t="str">
        <f t="shared" si="64"/>
        <v/>
      </c>
      <c r="BM51" s="69" t="str">
        <f t="shared" si="64"/>
        <v/>
      </c>
      <c r="BN51" s="70"/>
    </row>
    <row r="52" spans="1:66" ht="32" x14ac:dyDescent="0.5">
      <c r="A52" t="str">
        <f>IF('Planning + Implementation'!G62="Yes","Yes","No")</f>
        <v>No</v>
      </c>
      <c r="B52" s="90"/>
      <c r="C52" s="89" t="s">
        <v>34</v>
      </c>
      <c r="D52" s="140"/>
      <c r="E52" s="236" t="str">
        <f>IF(INDEX('Data Output'!$M:$M,MATCH(LEFT(C52,4),'Data Output'!$E:$E,0))="dd.mm.yy","",INDEX('Data Output'!$M:$M,MATCH(LEFT(C52,4),'Data Output'!$E:$E,0)))</f>
        <v/>
      </c>
      <c r="F52" s="237">
        <f>INDEX('Data Output'!$N:$N,MATCH(LEFT(C52,4),'Data Output'!$E:$E,0))</f>
        <v>0</v>
      </c>
      <c r="G52" s="237">
        <f>INDEX('Data Output'!$O:$O,MATCH(LEFT(C52,4),'Data Output'!$E:$E,0))</f>
        <v>0</v>
      </c>
      <c r="H52" s="237">
        <f>INDEX('Data Output'!$P:$P,MATCH(LEFT(C52,4),'Data Output'!$E:$E,0))</f>
        <v>0</v>
      </c>
      <c r="I52" s="68"/>
      <c r="J52" s="69" t="str">
        <f t="shared" si="63"/>
        <v/>
      </c>
      <c r="K52" s="69" t="str">
        <f t="shared" si="63"/>
        <v/>
      </c>
      <c r="L52" s="69" t="str">
        <f t="shared" si="63"/>
        <v/>
      </c>
      <c r="M52" s="69" t="str">
        <f t="shared" si="63"/>
        <v/>
      </c>
      <c r="N52" s="69" t="str">
        <f t="shared" si="63"/>
        <v/>
      </c>
      <c r="O52" s="69" t="str">
        <f t="shared" si="63"/>
        <v/>
      </c>
      <c r="P52" s="69" t="str">
        <f t="shared" si="63"/>
        <v/>
      </c>
      <c r="Q52" s="69" t="str">
        <f t="shared" si="63"/>
        <v/>
      </c>
      <c r="R52" s="69" t="str">
        <f t="shared" si="63"/>
        <v/>
      </c>
      <c r="S52" s="69" t="str">
        <f t="shared" si="63"/>
        <v/>
      </c>
      <c r="T52" s="69" t="str">
        <f t="shared" si="63"/>
        <v/>
      </c>
      <c r="U52" s="69" t="str">
        <f t="shared" si="63"/>
        <v/>
      </c>
      <c r="V52" s="69" t="str">
        <f t="shared" si="63"/>
        <v/>
      </c>
      <c r="W52" s="69" t="str">
        <f t="shared" si="63"/>
        <v/>
      </c>
      <c r="X52" s="69" t="str">
        <f t="shared" si="63"/>
        <v/>
      </c>
      <c r="Y52" s="69" t="str">
        <f t="shared" si="63"/>
        <v/>
      </c>
      <c r="Z52" s="69" t="str">
        <f t="shared" si="62"/>
        <v/>
      </c>
      <c r="AA52" s="69" t="str">
        <f t="shared" si="62"/>
        <v/>
      </c>
      <c r="AB52" s="69" t="str">
        <f t="shared" si="62"/>
        <v/>
      </c>
      <c r="AC52" s="69" t="str">
        <f t="shared" si="62"/>
        <v/>
      </c>
      <c r="AD52" s="69" t="str">
        <f t="shared" si="62"/>
        <v/>
      </c>
      <c r="AE52" s="69" t="str">
        <f t="shared" si="62"/>
        <v/>
      </c>
      <c r="AF52" s="69" t="str">
        <f t="shared" si="62"/>
        <v/>
      </c>
      <c r="AG52" s="69" t="str">
        <f t="shared" si="62"/>
        <v/>
      </c>
      <c r="AH52" s="69" t="str">
        <f t="shared" si="62"/>
        <v/>
      </c>
      <c r="AI52" s="69" t="str">
        <f t="shared" si="62"/>
        <v/>
      </c>
      <c r="AJ52" s="69" t="str">
        <f t="shared" si="62"/>
        <v/>
      </c>
      <c r="AK52" s="69" t="str">
        <f t="shared" si="62"/>
        <v/>
      </c>
      <c r="AL52" s="69" t="str">
        <f t="shared" si="62"/>
        <v/>
      </c>
      <c r="AM52" s="69" t="str">
        <f t="shared" si="62"/>
        <v/>
      </c>
      <c r="AN52" s="69" t="str">
        <f t="shared" si="62"/>
        <v/>
      </c>
      <c r="AO52" s="69" t="str">
        <f t="shared" si="65"/>
        <v/>
      </c>
      <c r="AP52" s="69" t="str">
        <f t="shared" si="65"/>
        <v/>
      </c>
      <c r="AQ52" s="69" t="str">
        <f t="shared" si="65"/>
        <v/>
      </c>
      <c r="AR52" s="69" t="str">
        <f t="shared" si="65"/>
        <v/>
      </c>
      <c r="AS52" s="69" t="str">
        <f t="shared" si="65"/>
        <v/>
      </c>
      <c r="AT52" s="69" t="str">
        <f t="shared" si="65"/>
        <v/>
      </c>
      <c r="AU52" s="69" t="str">
        <f t="shared" si="65"/>
        <v/>
      </c>
      <c r="AV52" s="69" t="str">
        <f t="shared" si="65"/>
        <v/>
      </c>
      <c r="AW52" s="69" t="str">
        <f t="shared" si="65"/>
        <v/>
      </c>
      <c r="AX52" s="69" t="str">
        <f t="shared" si="65"/>
        <v/>
      </c>
      <c r="AY52" s="69" t="str">
        <f t="shared" si="65"/>
        <v/>
      </c>
      <c r="AZ52" s="69" t="str">
        <f t="shared" si="65"/>
        <v/>
      </c>
      <c r="BA52" s="69" t="str">
        <f t="shared" si="65"/>
        <v/>
      </c>
      <c r="BB52" s="69" t="str">
        <f t="shared" si="65"/>
        <v/>
      </c>
      <c r="BC52" s="69" t="str">
        <f t="shared" si="65"/>
        <v/>
      </c>
      <c r="BD52" s="69" t="str">
        <f t="shared" si="65"/>
        <v/>
      </c>
      <c r="BE52" s="69" t="str">
        <f t="shared" si="64"/>
        <v/>
      </c>
      <c r="BF52" s="69" t="str">
        <f t="shared" si="64"/>
        <v/>
      </c>
      <c r="BG52" s="69" t="str">
        <f t="shared" si="64"/>
        <v/>
      </c>
      <c r="BH52" s="69" t="str">
        <f t="shared" si="64"/>
        <v/>
      </c>
      <c r="BI52" s="69" t="str">
        <f t="shared" si="64"/>
        <v/>
      </c>
      <c r="BJ52" s="69" t="str">
        <f t="shared" si="64"/>
        <v/>
      </c>
      <c r="BK52" s="69" t="str">
        <f t="shared" si="64"/>
        <v/>
      </c>
      <c r="BL52" s="69" t="str">
        <f t="shared" si="64"/>
        <v/>
      </c>
      <c r="BM52" s="69" t="str">
        <f t="shared" si="64"/>
        <v/>
      </c>
      <c r="BN52" s="70"/>
    </row>
    <row r="53" spans="1:66" x14ac:dyDescent="0.5">
      <c r="B53" s="90"/>
      <c r="C53" s="59"/>
      <c r="D53" s="140"/>
      <c r="E53" s="141"/>
      <c r="F53" s="141"/>
      <c r="G53" s="215"/>
      <c r="H53" s="215"/>
      <c r="I53" s="68"/>
      <c r="J53" s="69" t="str">
        <f t="shared" si="63"/>
        <v/>
      </c>
      <c r="K53" s="69" t="str">
        <f t="shared" si="63"/>
        <v/>
      </c>
      <c r="L53" s="69" t="str">
        <f t="shared" si="63"/>
        <v/>
      </c>
      <c r="M53" s="69" t="str">
        <f t="shared" si="63"/>
        <v/>
      </c>
      <c r="N53" s="69" t="str">
        <f t="shared" si="63"/>
        <v/>
      </c>
      <c r="O53" s="69" t="str">
        <f t="shared" si="63"/>
        <v/>
      </c>
      <c r="P53" s="69" t="str">
        <f t="shared" si="63"/>
        <v/>
      </c>
      <c r="Q53" s="69" t="str">
        <f t="shared" si="63"/>
        <v/>
      </c>
      <c r="R53" s="69" t="str">
        <f t="shared" si="63"/>
        <v/>
      </c>
      <c r="S53" s="69" t="str">
        <f t="shared" si="63"/>
        <v/>
      </c>
      <c r="T53" s="69" t="str">
        <f t="shared" si="63"/>
        <v/>
      </c>
      <c r="U53" s="69" t="str">
        <f t="shared" si="63"/>
        <v/>
      </c>
      <c r="V53" s="69" t="str">
        <f t="shared" si="63"/>
        <v/>
      </c>
      <c r="W53" s="69" t="str">
        <f t="shared" si="63"/>
        <v/>
      </c>
      <c r="X53" s="69" t="str">
        <f t="shared" si="63"/>
        <v/>
      </c>
      <c r="Y53" s="69" t="str">
        <f t="shared" si="63"/>
        <v/>
      </c>
      <c r="Z53" s="69" t="str">
        <f t="shared" si="62"/>
        <v/>
      </c>
      <c r="AA53" s="69" t="str">
        <f t="shared" si="62"/>
        <v/>
      </c>
      <c r="AB53" s="69" t="str">
        <f t="shared" si="62"/>
        <v/>
      </c>
      <c r="AC53" s="69" t="str">
        <f t="shared" si="62"/>
        <v/>
      </c>
      <c r="AD53" s="69" t="str">
        <f t="shared" si="62"/>
        <v/>
      </c>
      <c r="AE53" s="69" t="str">
        <f t="shared" si="62"/>
        <v/>
      </c>
      <c r="AF53" s="69" t="str">
        <f t="shared" si="62"/>
        <v/>
      </c>
      <c r="AG53" s="69" t="str">
        <f t="shared" si="62"/>
        <v/>
      </c>
      <c r="AH53" s="69" t="str">
        <f t="shared" si="62"/>
        <v/>
      </c>
      <c r="AI53" s="69" t="str">
        <f t="shared" si="62"/>
        <v/>
      </c>
      <c r="AJ53" s="69" t="str">
        <f t="shared" si="62"/>
        <v/>
      </c>
      <c r="AK53" s="69" t="str">
        <f t="shared" si="62"/>
        <v/>
      </c>
      <c r="AL53" s="69" t="str">
        <f t="shared" si="62"/>
        <v/>
      </c>
      <c r="AM53" s="69" t="str">
        <f t="shared" si="62"/>
        <v/>
      </c>
      <c r="AN53" s="69" t="str">
        <f t="shared" si="62"/>
        <v/>
      </c>
      <c r="AO53" s="69" t="str">
        <f t="shared" si="65"/>
        <v/>
      </c>
      <c r="AP53" s="69" t="str">
        <f t="shared" si="65"/>
        <v/>
      </c>
      <c r="AQ53" s="69" t="str">
        <f t="shared" si="65"/>
        <v/>
      </c>
      <c r="AR53" s="69" t="str">
        <f t="shared" si="65"/>
        <v/>
      </c>
      <c r="AS53" s="69" t="str">
        <f t="shared" si="65"/>
        <v/>
      </c>
      <c r="AT53" s="69" t="str">
        <f t="shared" si="65"/>
        <v/>
      </c>
      <c r="AU53" s="69" t="str">
        <f t="shared" si="65"/>
        <v/>
      </c>
      <c r="AV53" s="69" t="str">
        <f t="shared" si="65"/>
        <v/>
      </c>
      <c r="AW53" s="69" t="str">
        <f t="shared" si="65"/>
        <v/>
      </c>
      <c r="AX53" s="69" t="str">
        <f t="shared" si="65"/>
        <v/>
      </c>
      <c r="AY53" s="69" t="str">
        <f t="shared" si="65"/>
        <v/>
      </c>
      <c r="AZ53" s="69" t="str">
        <f t="shared" si="65"/>
        <v/>
      </c>
      <c r="BA53" s="69" t="str">
        <f t="shared" si="65"/>
        <v/>
      </c>
      <c r="BB53" s="69" t="str">
        <f t="shared" si="65"/>
        <v/>
      </c>
      <c r="BC53" s="69" t="str">
        <f t="shared" si="65"/>
        <v/>
      </c>
      <c r="BD53" s="69" t="str">
        <f t="shared" si="65"/>
        <v/>
      </c>
      <c r="BE53" s="69" t="str">
        <f t="shared" si="64"/>
        <v/>
      </c>
      <c r="BF53" s="69" t="str">
        <f t="shared" si="64"/>
        <v/>
      </c>
      <c r="BG53" s="69" t="str">
        <f t="shared" si="64"/>
        <v/>
      </c>
      <c r="BH53" s="69" t="str">
        <f t="shared" si="64"/>
        <v/>
      </c>
      <c r="BI53" s="69" t="str">
        <f t="shared" si="64"/>
        <v/>
      </c>
      <c r="BJ53" s="69" t="str">
        <f t="shared" si="64"/>
        <v/>
      </c>
      <c r="BK53" s="69" t="str">
        <f t="shared" si="64"/>
        <v/>
      </c>
      <c r="BL53" s="69" t="str">
        <f t="shared" si="64"/>
        <v/>
      </c>
      <c r="BM53" s="69" t="str">
        <f t="shared" si="64"/>
        <v/>
      </c>
      <c r="BN53" s="70"/>
    </row>
    <row r="54" spans="1:66" x14ac:dyDescent="0.5">
      <c r="A54" s="98" t="s">
        <v>100</v>
      </c>
      <c r="B54" s="90"/>
      <c r="C54" s="64" t="s">
        <v>3</v>
      </c>
      <c r="D54" s="143"/>
      <c r="E54" s="144"/>
      <c r="F54" s="144"/>
      <c r="G54" s="218"/>
      <c r="H54" s="145"/>
      <c r="I54" s="68"/>
      <c r="J54" s="69" t="str">
        <f t="shared" si="63"/>
        <v/>
      </c>
      <c r="K54" s="69" t="str">
        <f t="shared" si="63"/>
        <v/>
      </c>
      <c r="L54" s="69" t="str">
        <f t="shared" si="63"/>
        <v/>
      </c>
      <c r="M54" s="69" t="str">
        <f t="shared" si="63"/>
        <v/>
      </c>
      <c r="N54" s="69" t="str">
        <f t="shared" si="63"/>
        <v/>
      </c>
      <c r="O54" s="69" t="str">
        <f t="shared" si="63"/>
        <v/>
      </c>
      <c r="P54" s="69" t="str">
        <f t="shared" si="63"/>
        <v/>
      </c>
      <c r="Q54" s="69" t="str">
        <f t="shared" si="63"/>
        <v/>
      </c>
      <c r="R54" s="69" t="str">
        <f t="shared" si="63"/>
        <v/>
      </c>
      <c r="S54" s="69" t="str">
        <f t="shared" si="63"/>
        <v/>
      </c>
      <c r="T54" s="69" t="str">
        <f t="shared" si="63"/>
        <v/>
      </c>
      <c r="U54" s="69" t="str">
        <f t="shared" si="63"/>
        <v/>
      </c>
      <c r="V54" s="69" t="str">
        <f t="shared" si="63"/>
        <v/>
      </c>
      <c r="W54" s="69" t="str">
        <f t="shared" si="63"/>
        <v/>
      </c>
      <c r="X54" s="69" t="str">
        <f t="shared" si="63"/>
        <v/>
      </c>
      <c r="Y54" s="69" t="str">
        <f t="shared" si="63"/>
        <v/>
      </c>
      <c r="Z54" s="69" t="str">
        <f t="shared" si="62"/>
        <v/>
      </c>
      <c r="AA54" s="69" t="str">
        <f t="shared" si="62"/>
        <v/>
      </c>
      <c r="AB54" s="69" t="str">
        <f t="shared" si="62"/>
        <v/>
      </c>
      <c r="AC54" s="69" t="str">
        <f t="shared" si="62"/>
        <v/>
      </c>
      <c r="AD54" s="69" t="str">
        <f t="shared" si="62"/>
        <v/>
      </c>
      <c r="AE54" s="69" t="str">
        <f t="shared" si="62"/>
        <v/>
      </c>
      <c r="AF54" s="69" t="str">
        <f t="shared" si="62"/>
        <v/>
      </c>
      <c r="AG54" s="69" t="str">
        <f t="shared" si="62"/>
        <v/>
      </c>
      <c r="AH54" s="69" t="str">
        <f t="shared" si="62"/>
        <v/>
      </c>
      <c r="AI54" s="69" t="str">
        <f t="shared" si="62"/>
        <v/>
      </c>
      <c r="AJ54" s="69" t="str">
        <f t="shared" si="62"/>
        <v/>
      </c>
      <c r="AK54" s="69" t="str">
        <f t="shared" si="62"/>
        <v/>
      </c>
      <c r="AL54" s="69" t="str">
        <f t="shared" si="62"/>
        <v/>
      </c>
      <c r="AM54" s="69" t="str">
        <f t="shared" si="62"/>
        <v/>
      </c>
      <c r="AN54" s="69" t="str">
        <f t="shared" si="62"/>
        <v/>
      </c>
      <c r="AO54" s="69" t="str">
        <f t="shared" si="65"/>
        <v/>
      </c>
      <c r="AP54" s="69" t="str">
        <f t="shared" si="65"/>
        <v/>
      </c>
      <c r="AQ54" s="69" t="str">
        <f t="shared" si="65"/>
        <v/>
      </c>
      <c r="AR54" s="69" t="str">
        <f t="shared" si="65"/>
        <v/>
      </c>
      <c r="AS54" s="69" t="str">
        <f t="shared" si="65"/>
        <v/>
      </c>
      <c r="AT54" s="69" t="str">
        <f t="shared" si="65"/>
        <v/>
      </c>
      <c r="AU54" s="69" t="str">
        <f t="shared" si="65"/>
        <v/>
      </c>
      <c r="AV54" s="69" t="str">
        <f t="shared" si="65"/>
        <v/>
      </c>
      <c r="AW54" s="69" t="str">
        <f t="shared" si="65"/>
        <v/>
      </c>
      <c r="AX54" s="69" t="str">
        <f t="shared" si="65"/>
        <v/>
      </c>
      <c r="AY54" s="69" t="str">
        <f t="shared" si="65"/>
        <v/>
      </c>
      <c r="AZ54" s="69" t="str">
        <f t="shared" si="65"/>
        <v/>
      </c>
      <c r="BA54" s="69" t="str">
        <f t="shared" si="65"/>
        <v/>
      </c>
      <c r="BB54" s="69" t="str">
        <f t="shared" si="65"/>
        <v/>
      </c>
      <c r="BC54" s="69" t="str">
        <f t="shared" si="65"/>
        <v/>
      </c>
      <c r="BD54" s="69" t="str">
        <f t="shared" si="65"/>
        <v/>
      </c>
      <c r="BE54" s="69" t="str">
        <f t="shared" si="64"/>
        <v/>
      </c>
      <c r="BF54" s="69" t="str">
        <f t="shared" si="64"/>
        <v/>
      </c>
      <c r="BG54" s="69" t="str">
        <f t="shared" si="64"/>
        <v/>
      </c>
      <c r="BH54" s="69" t="str">
        <f t="shared" si="64"/>
        <v/>
      </c>
      <c r="BI54" s="69" t="str">
        <f t="shared" si="64"/>
        <v/>
      </c>
      <c r="BJ54" s="69" t="str">
        <f t="shared" si="64"/>
        <v/>
      </c>
      <c r="BK54" s="69" t="str">
        <f t="shared" si="64"/>
        <v/>
      </c>
      <c r="BL54" s="69" t="str">
        <f t="shared" si="64"/>
        <v/>
      </c>
      <c r="BM54" s="69" t="str">
        <f t="shared" si="64"/>
        <v/>
      </c>
      <c r="BN54" s="70"/>
    </row>
    <row r="55" spans="1:66" ht="32" x14ac:dyDescent="0.5">
      <c r="A55" t="str">
        <f>IF('Working Together'!G19="Yes","Yes","No")</f>
        <v>Yes</v>
      </c>
      <c r="B55" s="90"/>
      <c r="C55" s="89" t="s">
        <v>84</v>
      </c>
      <c r="D55" s="140"/>
      <c r="E55" s="236" t="str">
        <f>IF(INDEX('Data Output'!$M:$M,MATCH(LEFT(C55,4),'Data Output'!$E:$E,0))="dd.mm.yy","",INDEX('Data Output'!$M:$M,MATCH(LEFT(C55,4),'Data Output'!$E:$E,0)))</f>
        <v/>
      </c>
      <c r="F55" s="237">
        <f>INDEX('Data Output'!$N:$N,MATCH(LEFT(C55,4),'Data Output'!$E:$E,0))</f>
        <v>0</v>
      </c>
      <c r="G55" s="237">
        <f>INDEX('Data Output'!$O:$O,MATCH(LEFT(C55,4),'Data Output'!$E:$E,0))</f>
        <v>0</v>
      </c>
      <c r="H55" s="237">
        <f>INDEX('Data Output'!$P:$P,MATCH(LEFT(C55,4),'Data Output'!$E:$E,0))</f>
        <v>0</v>
      </c>
      <c r="I55" s="68"/>
      <c r="J55" s="69" t="str">
        <f t="shared" si="63"/>
        <v/>
      </c>
      <c r="K55" s="69" t="str">
        <f t="shared" si="63"/>
        <v/>
      </c>
      <c r="L55" s="69" t="str">
        <f t="shared" si="63"/>
        <v/>
      </c>
      <c r="M55" s="69" t="str">
        <f t="shared" si="63"/>
        <v/>
      </c>
      <c r="N55" s="69" t="str">
        <f t="shared" si="63"/>
        <v/>
      </c>
      <c r="O55" s="69" t="str">
        <f t="shared" si="63"/>
        <v/>
      </c>
      <c r="P55" s="69" t="str">
        <f t="shared" si="63"/>
        <v/>
      </c>
      <c r="Q55" s="69" t="str">
        <f t="shared" si="63"/>
        <v/>
      </c>
      <c r="R55" s="69" t="str">
        <f t="shared" si="63"/>
        <v/>
      </c>
      <c r="S55" s="69" t="str">
        <f t="shared" si="63"/>
        <v/>
      </c>
      <c r="T55" s="69" t="str">
        <f t="shared" si="63"/>
        <v/>
      </c>
      <c r="U55" s="69" t="str">
        <f t="shared" si="63"/>
        <v/>
      </c>
      <c r="V55" s="69" t="str">
        <f t="shared" si="63"/>
        <v/>
      </c>
      <c r="W55" s="69" t="str">
        <f t="shared" si="63"/>
        <v/>
      </c>
      <c r="X55" s="69" t="str">
        <f t="shared" si="63"/>
        <v/>
      </c>
      <c r="Y55" s="69" t="str">
        <f t="shared" si="63"/>
        <v/>
      </c>
      <c r="Z55" s="69" t="str">
        <f t="shared" si="62"/>
        <v/>
      </c>
      <c r="AA55" s="69" t="str">
        <f t="shared" si="62"/>
        <v/>
      </c>
      <c r="AB55" s="69" t="str">
        <f t="shared" si="62"/>
        <v/>
      </c>
      <c r="AC55" s="69" t="str">
        <f t="shared" si="62"/>
        <v/>
      </c>
      <c r="AD55" s="69" t="str">
        <f t="shared" si="62"/>
        <v/>
      </c>
      <c r="AE55" s="69" t="str">
        <f t="shared" si="62"/>
        <v/>
      </c>
      <c r="AF55" s="69" t="str">
        <f t="shared" si="62"/>
        <v/>
      </c>
      <c r="AG55" s="69" t="str">
        <f t="shared" si="62"/>
        <v/>
      </c>
      <c r="AH55" s="69" t="str">
        <f t="shared" si="62"/>
        <v/>
      </c>
      <c r="AI55" s="69" t="str">
        <f t="shared" si="62"/>
        <v/>
      </c>
      <c r="AJ55" s="69" t="str">
        <f t="shared" si="62"/>
        <v/>
      </c>
      <c r="AK55" s="69" t="str">
        <f t="shared" si="62"/>
        <v/>
      </c>
      <c r="AL55" s="69" t="str">
        <f t="shared" si="62"/>
        <v/>
      </c>
      <c r="AM55" s="69" t="str">
        <f t="shared" si="62"/>
        <v/>
      </c>
      <c r="AN55" s="69" t="str">
        <f t="shared" si="62"/>
        <v/>
      </c>
      <c r="AO55" s="69" t="str">
        <f t="shared" si="65"/>
        <v/>
      </c>
      <c r="AP55" s="69" t="str">
        <f t="shared" si="65"/>
        <v/>
      </c>
      <c r="AQ55" s="69" t="str">
        <f t="shared" si="65"/>
        <v/>
      </c>
      <c r="AR55" s="69" t="str">
        <f t="shared" si="65"/>
        <v/>
      </c>
      <c r="AS55" s="69" t="str">
        <f t="shared" si="65"/>
        <v/>
      </c>
      <c r="AT55" s="69" t="str">
        <f t="shared" si="65"/>
        <v/>
      </c>
      <c r="AU55" s="69" t="str">
        <f t="shared" si="65"/>
        <v/>
      </c>
      <c r="AV55" s="69" t="str">
        <f t="shared" si="65"/>
        <v/>
      </c>
      <c r="AW55" s="69" t="str">
        <f t="shared" si="65"/>
        <v/>
      </c>
      <c r="AX55" s="69" t="str">
        <f t="shared" si="65"/>
        <v/>
      </c>
      <c r="AY55" s="69" t="str">
        <f t="shared" si="65"/>
        <v/>
      </c>
      <c r="AZ55" s="69" t="str">
        <f t="shared" si="65"/>
        <v/>
      </c>
      <c r="BA55" s="69" t="str">
        <f t="shared" si="65"/>
        <v/>
      </c>
      <c r="BB55" s="69" t="str">
        <f t="shared" si="65"/>
        <v/>
      </c>
      <c r="BC55" s="69" t="str">
        <f t="shared" si="65"/>
        <v/>
      </c>
      <c r="BD55" s="69" t="str">
        <f t="shared" si="65"/>
        <v/>
      </c>
      <c r="BE55" s="69" t="str">
        <f t="shared" si="64"/>
        <v/>
      </c>
      <c r="BF55" s="69" t="str">
        <f t="shared" si="64"/>
        <v/>
      </c>
      <c r="BG55" s="69" t="str">
        <f t="shared" si="64"/>
        <v/>
      </c>
      <c r="BH55" s="69" t="str">
        <f t="shared" si="64"/>
        <v/>
      </c>
      <c r="BI55" s="69" t="str">
        <f t="shared" si="64"/>
        <v/>
      </c>
      <c r="BJ55" s="69" t="str">
        <f t="shared" si="64"/>
        <v/>
      </c>
      <c r="BK55" s="69" t="str">
        <f t="shared" si="64"/>
        <v/>
      </c>
      <c r="BL55" s="69" t="str">
        <f t="shared" si="64"/>
        <v/>
      </c>
      <c r="BM55" s="69" t="str">
        <f t="shared" si="64"/>
        <v/>
      </c>
      <c r="BN55" s="70"/>
    </row>
    <row r="56" spans="1:66" ht="32" x14ac:dyDescent="0.5">
      <c r="A56" t="str">
        <f>IF('Working Together'!G20="Yes","Yes","No")</f>
        <v>Yes</v>
      </c>
      <c r="B56" s="90"/>
      <c r="C56" s="89" t="s">
        <v>85</v>
      </c>
      <c r="D56" s="140"/>
      <c r="E56" s="236" t="str">
        <f>IF(INDEX('Data Output'!$M:$M,MATCH(LEFT(C56,4),'Data Output'!$E:$E,0))="dd.mm.yy","",INDEX('Data Output'!$M:$M,MATCH(LEFT(C56,4),'Data Output'!$E:$E,0)))</f>
        <v/>
      </c>
      <c r="F56" s="237">
        <f>INDEX('Data Output'!$N:$N,MATCH(LEFT(C56,4),'Data Output'!$E:$E,0))</f>
        <v>0</v>
      </c>
      <c r="G56" s="237">
        <f>INDEX('Data Output'!$O:$O,MATCH(LEFT(C56,4),'Data Output'!$E:$E,0))</f>
        <v>0</v>
      </c>
      <c r="H56" s="237">
        <f>INDEX('Data Output'!$P:$P,MATCH(LEFT(C56,4),'Data Output'!$E:$E,0))</f>
        <v>0</v>
      </c>
      <c r="I56" s="68"/>
      <c r="J56" s="69" t="str">
        <f t="shared" si="63"/>
        <v/>
      </c>
      <c r="K56" s="69" t="str">
        <f t="shared" si="63"/>
        <v/>
      </c>
      <c r="L56" s="69" t="str">
        <f t="shared" si="63"/>
        <v/>
      </c>
      <c r="M56" s="69" t="str">
        <f t="shared" si="63"/>
        <v/>
      </c>
      <c r="N56" s="69" t="str">
        <f t="shared" si="63"/>
        <v/>
      </c>
      <c r="O56" s="69" t="str">
        <f t="shared" si="63"/>
        <v/>
      </c>
      <c r="P56" s="69" t="str">
        <f t="shared" si="63"/>
        <v/>
      </c>
      <c r="Q56" s="69" t="str">
        <f t="shared" si="63"/>
        <v/>
      </c>
      <c r="R56" s="69" t="str">
        <f t="shared" si="63"/>
        <v/>
      </c>
      <c r="S56" s="69" t="str">
        <f t="shared" si="63"/>
        <v/>
      </c>
      <c r="T56" s="69" t="str">
        <f t="shared" si="63"/>
        <v/>
      </c>
      <c r="U56" s="69" t="str">
        <f t="shared" si="63"/>
        <v/>
      </c>
      <c r="V56" s="69" t="str">
        <f t="shared" si="63"/>
        <v/>
      </c>
      <c r="W56" s="69" t="str">
        <f t="shared" si="63"/>
        <v/>
      </c>
      <c r="X56" s="69" t="str">
        <f t="shared" si="63"/>
        <v/>
      </c>
      <c r="Y56" s="69" t="str">
        <f t="shared" si="63"/>
        <v/>
      </c>
      <c r="Z56" s="69" t="str">
        <f t="shared" si="62"/>
        <v/>
      </c>
      <c r="AA56" s="69" t="str">
        <f t="shared" si="62"/>
        <v/>
      </c>
      <c r="AB56" s="69" t="str">
        <f t="shared" si="62"/>
        <v/>
      </c>
      <c r="AC56" s="69" t="str">
        <f t="shared" si="62"/>
        <v/>
      </c>
      <c r="AD56" s="69" t="str">
        <f t="shared" si="62"/>
        <v/>
      </c>
      <c r="AE56" s="69" t="str">
        <f t="shared" si="62"/>
        <v/>
      </c>
      <c r="AF56" s="69" t="str">
        <f t="shared" si="62"/>
        <v/>
      </c>
      <c r="AG56" s="69" t="str">
        <f t="shared" si="62"/>
        <v/>
      </c>
      <c r="AH56" s="69" t="str">
        <f t="shared" si="62"/>
        <v/>
      </c>
      <c r="AI56" s="69" t="str">
        <f t="shared" si="62"/>
        <v/>
      </c>
      <c r="AJ56" s="69" t="str">
        <f t="shared" si="62"/>
        <v/>
      </c>
      <c r="AK56" s="69" t="str">
        <f t="shared" si="62"/>
        <v/>
      </c>
      <c r="AL56" s="69" t="str">
        <f t="shared" si="62"/>
        <v/>
      </c>
      <c r="AM56" s="69" t="str">
        <f t="shared" si="62"/>
        <v/>
      </c>
      <c r="AN56" s="69" t="str">
        <f t="shared" si="62"/>
        <v/>
      </c>
      <c r="AO56" s="69" t="str">
        <f t="shared" si="65"/>
        <v/>
      </c>
      <c r="AP56" s="69" t="str">
        <f t="shared" si="65"/>
        <v/>
      </c>
      <c r="AQ56" s="69" t="str">
        <f t="shared" si="65"/>
        <v/>
      </c>
      <c r="AR56" s="69" t="str">
        <f t="shared" si="65"/>
        <v/>
      </c>
      <c r="AS56" s="69" t="str">
        <f t="shared" si="65"/>
        <v/>
      </c>
      <c r="AT56" s="69" t="str">
        <f t="shared" si="65"/>
        <v/>
      </c>
      <c r="AU56" s="69" t="str">
        <f t="shared" si="65"/>
        <v/>
      </c>
      <c r="AV56" s="69" t="str">
        <f t="shared" si="65"/>
        <v/>
      </c>
      <c r="AW56" s="69" t="str">
        <f t="shared" si="65"/>
        <v/>
      </c>
      <c r="AX56" s="69" t="str">
        <f t="shared" si="65"/>
        <v/>
      </c>
      <c r="AY56" s="69" t="str">
        <f t="shared" si="65"/>
        <v/>
      </c>
      <c r="AZ56" s="69" t="str">
        <f t="shared" si="65"/>
        <v/>
      </c>
      <c r="BA56" s="69" t="str">
        <f t="shared" si="65"/>
        <v/>
      </c>
      <c r="BB56" s="69" t="str">
        <f t="shared" si="65"/>
        <v/>
      </c>
      <c r="BC56" s="69" t="str">
        <f t="shared" si="65"/>
        <v/>
      </c>
      <c r="BD56" s="69" t="str">
        <f t="shared" si="65"/>
        <v/>
      </c>
      <c r="BE56" s="69" t="str">
        <f t="shared" si="64"/>
        <v/>
      </c>
      <c r="BF56" s="69" t="str">
        <f t="shared" si="64"/>
        <v/>
      </c>
      <c r="BG56" s="69" t="str">
        <f t="shared" si="64"/>
        <v/>
      </c>
      <c r="BH56" s="69" t="str">
        <f t="shared" si="64"/>
        <v/>
      </c>
      <c r="BI56" s="69" t="str">
        <f t="shared" si="64"/>
        <v/>
      </c>
      <c r="BJ56" s="69" t="str">
        <f t="shared" si="64"/>
        <v/>
      </c>
      <c r="BK56" s="69" t="str">
        <f t="shared" si="64"/>
        <v/>
      </c>
      <c r="BL56" s="69" t="str">
        <f t="shared" si="64"/>
        <v/>
      </c>
      <c r="BM56" s="69" t="str">
        <f t="shared" si="64"/>
        <v/>
      </c>
      <c r="BN56" s="70"/>
    </row>
    <row r="57" spans="1:66" x14ac:dyDescent="0.5">
      <c r="A57" t="str">
        <f>IF('Working Together'!G31="Yes","Yes","No")</f>
        <v>No</v>
      </c>
      <c r="B57" s="90"/>
      <c r="C57" s="89" t="s">
        <v>37</v>
      </c>
      <c r="D57" s="140"/>
      <c r="E57" s="236" t="str">
        <f>IF(INDEX('Data Output'!$M:$M,MATCH(LEFT(C57,4),'Data Output'!$E:$E,0))="dd.mm.yy","",INDEX('Data Output'!$M:$M,MATCH(LEFT(C57,4),'Data Output'!$E:$E,0)))</f>
        <v/>
      </c>
      <c r="F57" s="237">
        <f>INDEX('Data Output'!$N:$N,MATCH(LEFT(C57,4),'Data Output'!$E:$E,0))</f>
        <v>0</v>
      </c>
      <c r="G57" s="237">
        <f>INDEX('Data Output'!$O:$O,MATCH(LEFT(C57,4),'Data Output'!$E:$E,0))</f>
        <v>0</v>
      </c>
      <c r="H57" s="237">
        <f>INDEX('Data Output'!$P:$P,MATCH(LEFT(C57,4),'Data Output'!$E:$E,0))</f>
        <v>0</v>
      </c>
      <c r="I57" s="68"/>
      <c r="J57" s="69" t="str">
        <f t="shared" si="63"/>
        <v/>
      </c>
      <c r="K57" s="69" t="str">
        <f t="shared" si="63"/>
        <v/>
      </c>
      <c r="L57" s="69" t="str">
        <f t="shared" si="63"/>
        <v/>
      </c>
      <c r="M57" s="69" t="str">
        <f t="shared" si="63"/>
        <v/>
      </c>
      <c r="N57" s="69" t="str">
        <f t="shared" si="63"/>
        <v/>
      </c>
      <c r="O57" s="69" t="str">
        <f t="shared" si="63"/>
        <v/>
      </c>
      <c r="P57" s="69" t="str">
        <f t="shared" si="63"/>
        <v/>
      </c>
      <c r="Q57" s="69" t="str">
        <f t="shared" si="63"/>
        <v/>
      </c>
      <c r="R57" s="69" t="str">
        <f t="shared" si="63"/>
        <v/>
      </c>
      <c r="S57" s="69" t="str">
        <f t="shared" si="63"/>
        <v/>
      </c>
      <c r="T57" s="69" t="str">
        <f t="shared" si="63"/>
        <v/>
      </c>
      <c r="U57" s="69" t="str">
        <f t="shared" si="63"/>
        <v/>
      </c>
      <c r="V57" s="69" t="str">
        <f t="shared" si="63"/>
        <v/>
      </c>
      <c r="W57" s="69" t="str">
        <f t="shared" si="63"/>
        <v/>
      </c>
      <c r="X57" s="69" t="str">
        <f t="shared" si="63"/>
        <v/>
      </c>
      <c r="Y57" s="69" t="str">
        <f t="shared" si="63"/>
        <v/>
      </c>
      <c r="Z57" s="69" t="str">
        <f t="shared" si="62"/>
        <v/>
      </c>
      <c r="AA57" s="69" t="str">
        <f t="shared" si="62"/>
        <v/>
      </c>
      <c r="AB57" s="69" t="str">
        <f t="shared" si="62"/>
        <v/>
      </c>
      <c r="AC57" s="69" t="str">
        <f t="shared" si="62"/>
        <v/>
      </c>
      <c r="AD57" s="69" t="str">
        <f t="shared" si="62"/>
        <v/>
      </c>
      <c r="AE57" s="69" t="str">
        <f t="shared" si="62"/>
        <v/>
      </c>
      <c r="AF57" s="69" t="str">
        <f t="shared" si="62"/>
        <v/>
      </c>
      <c r="AG57" s="69" t="str">
        <f t="shared" si="62"/>
        <v/>
      </c>
      <c r="AH57" s="69" t="str">
        <f t="shared" si="62"/>
        <v/>
      </c>
      <c r="AI57" s="69" t="str">
        <f t="shared" si="62"/>
        <v/>
      </c>
      <c r="AJ57" s="69" t="str">
        <f t="shared" si="62"/>
        <v/>
      </c>
      <c r="AK57" s="69" t="str">
        <f t="shared" si="62"/>
        <v/>
      </c>
      <c r="AL57" s="69" t="str">
        <f t="shared" si="62"/>
        <v/>
      </c>
      <c r="AM57" s="69" t="str">
        <f t="shared" si="62"/>
        <v/>
      </c>
      <c r="AN57" s="69" t="str">
        <f t="shared" si="62"/>
        <v/>
      </c>
      <c r="AO57" s="69" t="str">
        <f t="shared" si="65"/>
        <v/>
      </c>
      <c r="AP57" s="69" t="str">
        <f t="shared" si="65"/>
        <v/>
      </c>
      <c r="AQ57" s="69" t="str">
        <f t="shared" si="65"/>
        <v/>
      </c>
      <c r="AR57" s="69" t="str">
        <f t="shared" si="65"/>
        <v/>
      </c>
      <c r="AS57" s="69" t="str">
        <f t="shared" si="65"/>
        <v/>
      </c>
      <c r="AT57" s="69" t="str">
        <f t="shared" si="65"/>
        <v/>
      </c>
      <c r="AU57" s="69" t="str">
        <f t="shared" si="65"/>
        <v/>
      </c>
      <c r="AV57" s="69" t="str">
        <f t="shared" si="65"/>
        <v/>
      </c>
      <c r="AW57" s="69" t="str">
        <f t="shared" si="65"/>
        <v/>
      </c>
      <c r="AX57" s="69" t="str">
        <f t="shared" si="65"/>
        <v/>
      </c>
      <c r="AY57" s="69" t="str">
        <f t="shared" si="65"/>
        <v/>
      </c>
      <c r="AZ57" s="69" t="str">
        <f t="shared" si="65"/>
        <v/>
      </c>
      <c r="BA57" s="69" t="str">
        <f t="shared" si="65"/>
        <v/>
      </c>
      <c r="BB57" s="69" t="str">
        <f t="shared" si="65"/>
        <v/>
      </c>
      <c r="BC57" s="69" t="str">
        <f t="shared" si="65"/>
        <v/>
      </c>
      <c r="BD57" s="69" t="str">
        <f t="shared" si="65"/>
        <v/>
      </c>
      <c r="BE57" s="69" t="str">
        <f t="shared" si="64"/>
        <v/>
      </c>
      <c r="BF57" s="69" t="str">
        <f t="shared" si="64"/>
        <v/>
      </c>
      <c r="BG57" s="69" t="str">
        <f t="shared" si="64"/>
        <v/>
      </c>
      <c r="BH57" s="69" t="str">
        <f t="shared" si="64"/>
        <v/>
      </c>
      <c r="BI57" s="69" t="str">
        <f t="shared" si="64"/>
        <v/>
      </c>
      <c r="BJ57" s="69" t="str">
        <f t="shared" si="64"/>
        <v/>
      </c>
      <c r="BK57" s="69" t="str">
        <f t="shared" si="64"/>
        <v/>
      </c>
      <c r="BL57" s="69" t="str">
        <f t="shared" si="64"/>
        <v/>
      </c>
      <c r="BM57" s="69" t="str">
        <f t="shared" si="64"/>
        <v/>
      </c>
      <c r="BN57" s="70"/>
    </row>
    <row r="58" spans="1:66" x14ac:dyDescent="0.5">
      <c r="A58" t="str">
        <f>IF('Working Together'!G32="Yes","Yes","No")</f>
        <v>No</v>
      </c>
      <c r="B58" s="90"/>
      <c r="C58" s="89" t="s">
        <v>38</v>
      </c>
      <c r="D58" s="140"/>
      <c r="E58" s="236" t="str">
        <f>IF(INDEX('Data Output'!$M:$M,MATCH(LEFT(C58,4),'Data Output'!$E:$E,0))="dd.mm.yy","",INDEX('Data Output'!$M:$M,MATCH(LEFT(C58,4),'Data Output'!$E:$E,0)))</f>
        <v/>
      </c>
      <c r="F58" s="237">
        <f>INDEX('Data Output'!$N:$N,MATCH(LEFT(C58,4),'Data Output'!$E:$E,0))</f>
        <v>0</v>
      </c>
      <c r="G58" s="237">
        <f>INDEX('Data Output'!$O:$O,MATCH(LEFT(C58,4),'Data Output'!$E:$E,0))</f>
        <v>0</v>
      </c>
      <c r="H58" s="237">
        <f>INDEX('Data Output'!$P:$P,MATCH(LEFT(C58,4),'Data Output'!$E:$E,0))</f>
        <v>0</v>
      </c>
      <c r="I58" s="68"/>
      <c r="J58" s="69" t="str">
        <f t="shared" si="63"/>
        <v/>
      </c>
      <c r="K58" s="69" t="str">
        <f t="shared" si="63"/>
        <v/>
      </c>
      <c r="L58" s="69" t="str">
        <f t="shared" si="63"/>
        <v/>
      </c>
      <c r="M58" s="69" t="str">
        <f t="shared" si="63"/>
        <v/>
      </c>
      <c r="N58" s="69" t="str">
        <f t="shared" si="63"/>
        <v/>
      </c>
      <c r="O58" s="69" t="str">
        <f t="shared" si="63"/>
        <v/>
      </c>
      <c r="P58" s="69" t="str">
        <f t="shared" si="63"/>
        <v/>
      </c>
      <c r="Q58" s="69" t="str">
        <f t="shared" si="63"/>
        <v/>
      </c>
      <c r="R58" s="69" t="str">
        <f t="shared" si="63"/>
        <v/>
      </c>
      <c r="S58" s="69" t="str">
        <f t="shared" si="63"/>
        <v/>
      </c>
      <c r="T58" s="69" t="str">
        <f t="shared" si="63"/>
        <v/>
      </c>
      <c r="U58" s="69" t="str">
        <f t="shared" si="63"/>
        <v/>
      </c>
      <c r="V58" s="69" t="str">
        <f t="shared" si="63"/>
        <v/>
      </c>
      <c r="W58" s="69" t="str">
        <f t="shared" si="63"/>
        <v/>
      </c>
      <c r="X58" s="69" t="str">
        <f t="shared" si="63"/>
        <v/>
      </c>
      <c r="Y58" s="69" t="str">
        <f t="shared" si="63"/>
        <v/>
      </c>
      <c r="Z58" s="69" t="str">
        <f t="shared" si="62"/>
        <v/>
      </c>
      <c r="AA58" s="69" t="str">
        <f t="shared" si="62"/>
        <v/>
      </c>
      <c r="AB58" s="69" t="str">
        <f t="shared" si="62"/>
        <v/>
      </c>
      <c r="AC58" s="69" t="str">
        <f t="shared" si="62"/>
        <v/>
      </c>
      <c r="AD58" s="69" t="str">
        <f t="shared" si="62"/>
        <v/>
      </c>
      <c r="AE58" s="69" t="str">
        <f t="shared" si="62"/>
        <v/>
      </c>
      <c r="AF58" s="69" t="str">
        <f t="shared" si="62"/>
        <v/>
      </c>
      <c r="AG58" s="69" t="str">
        <f t="shared" si="62"/>
        <v/>
      </c>
      <c r="AH58" s="69" t="str">
        <f t="shared" si="62"/>
        <v/>
      </c>
      <c r="AI58" s="69" t="str">
        <f t="shared" si="62"/>
        <v/>
      </c>
      <c r="AJ58" s="69" t="str">
        <f t="shared" si="62"/>
        <v/>
      </c>
      <c r="AK58" s="69" t="str">
        <f t="shared" si="62"/>
        <v/>
      </c>
      <c r="AL58" s="69" t="str">
        <f t="shared" si="62"/>
        <v/>
      </c>
      <c r="AM58" s="69" t="str">
        <f t="shared" si="62"/>
        <v/>
      </c>
      <c r="AN58" s="69" t="str">
        <f t="shared" si="62"/>
        <v/>
      </c>
      <c r="AO58" s="69" t="str">
        <f t="shared" si="65"/>
        <v/>
      </c>
      <c r="AP58" s="69" t="str">
        <f t="shared" si="65"/>
        <v/>
      </c>
      <c r="AQ58" s="69" t="str">
        <f t="shared" si="65"/>
        <v/>
      </c>
      <c r="AR58" s="69" t="str">
        <f t="shared" si="65"/>
        <v/>
      </c>
      <c r="AS58" s="69" t="str">
        <f t="shared" si="65"/>
        <v/>
      </c>
      <c r="AT58" s="69" t="str">
        <f t="shared" si="65"/>
        <v/>
      </c>
      <c r="AU58" s="69" t="str">
        <f t="shared" si="65"/>
        <v/>
      </c>
      <c r="AV58" s="69" t="str">
        <f t="shared" si="65"/>
        <v/>
      </c>
      <c r="AW58" s="69" t="str">
        <f t="shared" si="65"/>
        <v/>
      </c>
      <c r="AX58" s="69" t="str">
        <f t="shared" si="65"/>
        <v/>
      </c>
      <c r="AY58" s="69" t="str">
        <f t="shared" si="65"/>
        <v/>
      </c>
      <c r="AZ58" s="69" t="str">
        <f t="shared" si="65"/>
        <v/>
      </c>
      <c r="BA58" s="69" t="str">
        <f t="shared" si="65"/>
        <v/>
      </c>
      <c r="BB58" s="69" t="str">
        <f t="shared" si="65"/>
        <v/>
      </c>
      <c r="BC58" s="69" t="str">
        <f t="shared" si="65"/>
        <v/>
      </c>
      <c r="BD58" s="69" t="str">
        <f t="shared" si="65"/>
        <v/>
      </c>
      <c r="BE58" s="69" t="str">
        <f t="shared" si="64"/>
        <v/>
      </c>
      <c r="BF58" s="69" t="str">
        <f t="shared" si="64"/>
        <v/>
      </c>
      <c r="BG58" s="69" t="str">
        <f t="shared" si="64"/>
        <v/>
      </c>
      <c r="BH58" s="69" t="str">
        <f t="shared" si="64"/>
        <v/>
      </c>
      <c r="BI58" s="69" t="str">
        <f t="shared" si="64"/>
        <v/>
      </c>
      <c r="BJ58" s="69" t="str">
        <f t="shared" si="64"/>
        <v/>
      </c>
      <c r="BK58" s="69" t="str">
        <f t="shared" si="64"/>
        <v/>
      </c>
      <c r="BL58" s="69" t="str">
        <f t="shared" si="64"/>
        <v/>
      </c>
      <c r="BM58" s="69" t="str">
        <f t="shared" si="64"/>
        <v/>
      </c>
      <c r="BN58" s="70"/>
    </row>
    <row r="59" spans="1:66" ht="32" x14ac:dyDescent="0.5">
      <c r="A59" t="str">
        <f>IF('Working Together'!G33="Yes","Yes","No")</f>
        <v>No</v>
      </c>
      <c r="B59" s="90"/>
      <c r="C59" s="89" t="s">
        <v>39</v>
      </c>
      <c r="D59" s="140"/>
      <c r="E59" s="236" t="str">
        <f>IF(INDEX('Data Output'!$M:$M,MATCH(LEFT(C59,4),'Data Output'!$E:$E,0))="dd.mm.yy","",INDEX('Data Output'!$M:$M,MATCH(LEFT(C59,4),'Data Output'!$E:$E,0)))</f>
        <v/>
      </c>
      <c r="F59" s="237">
        <f>INDEX('Data Output'!$N:$N,MATCH(LEFT(C59,4),'Data Output'!$E:$E,0))</f>
        <v>0</v>
      </c>
      <c r="G59" s="237">
        <f>INDEX('Data Output'!$O:$O,MATCH(LEFT(C59,4),'Data Output'!$E:$E,0))</f>
        <v>0</v>
      </c>
      <c r="H59" s="237">
        <f>INDEX('Data Output'!$P:$P,MATCH(LEFT(C59,4),'Data Output'!$E:$E,0))</f>
        <v>0</v>
      </c>
      <c r="I59" s="68"/>
      <c r="J59" s="69" t="str">
        <f t="shared" si="63"/>
        <v/>
      </c>
      <c r="K59" s="69" t="str">
        <f t="shared" si="63"/>
        <v/>
      </c>
      <c r="L59" s="69" t="str">
        <f t="shared" si="63"/>
        <v/>
      </c>
      <c r="M59" s="69" t="str">
        <f t="shared" si="63"/>
        <v/>
      </c>
      <c r="N59" s="69" t="str">
        <f t="shared" si="63"/>
        <v/>
      </c>
      <c r="O59" s="69" t="str">
        <f t="shared" si="63"/>
        <v/>
      </c>
      <c r="P59" s="69" t="str">
        <f t="shared" si="63"/>
        <v/>
      </c>
      <c r="Q59" s="69" t="str">
        <f t="shared" si="63"/>
        <v/>
      </c>
      <c r="R59" s="69" t="str">
        <f t="shared" si="63"/>
        <v/>
      </c>
      <c r="S59" s="69" t="str">
        <f t="shared" si="63"/>
        <v/>
      </c>
      <c r="T59" s="69" t="str">
        <f t="shared" si="63"/>
        <v/>
      </c>
      <c r="U59" s="69" t="str">
        <f t="shared" si="63"/>
        <v/>
      </c>
      <c r="V59" s="69" t="str">
        <f t="shared" si="63"/>
        <v/>
      </c>
      <c r="W59" s="69" t="str">
        <f t="shared" si="63"/>
        <v/>
      </c>
      <c r="X59" s="69" t="str">
        <f t="shared" si="63"/>
        <v/>
      </c>
      <c r="Y59" s="69" t="str">
        <f t="shared" si="63"/>
        <v/>
      </c>
      <c r="Z59" s="69" t="str">
        <f t="shared" si="62"/>
        <v/>
      </c>
      <c r="AA59" s="69" t="str">
        <f t="shared" si="62"/>
        <v/>
      </c>
      <c r="AB59" s="69" t="str">
        <f t="shared" si="62"/>
        <v/>
      </c>
      <c r="AC59" s="69" t="str">
        <f t="shared" si="62"/>
        <v/>
      </c>
      <c r="AD59" s="69" t="str">
        <f t="shared" si="62"/>
        <v/>
      </c>
      <c r="AE59" s="69" t="str">
        <f t="shared" si="62"/>
        <v/>
      </c>
      <c r="AF59" s="69" t="str">
        <f t="shared" si="62"/>
        <v/>
      </c>
      <c r="AG59" s="69" t="str">
        <f t="shared" si="62"/>
        <v/>
      </c>
      <c r="AH59" s="69" t="str">
        <f t="shared" si="62"/>
        <v/>
      </c>
      <c r="AI59" s="69" t="str">
        <f t="shared" si="62"/>
        <v/>
      </c>
      <c r="AJ59" s="69" t="str">
        <f t="shared" si="62"/>
        <v/>
      </c>
      <c r="AK59" s="69" t="str">
        <f t="shared" si="62"/>
        <v/>
      </c>
      <c r="AL59" s="69" t="str">
        <f t="shared" si="62"/>
        <v/>
      </c>
      <c r="AM59" s="69" t="str">
        <f t="shared" si="62"/>
        <v/>
      </c>
      <c r="AN59" s="69" t="str">
        <f t="shared" si="62"/>
        <v/>
      </c>
      <c r="AO59" s="69" t="str">
        <f t="shared" si="65"/>
        <v/>
      </c>
      <c r="AP59" s="69" t="str">
        <f t="shared" si="65"/>
        <v/>
      </c>
      <c r="AQ59" s="69" t="str">
        <f t="shared" si="65"/>
        <v/>
      </c>
      <c r="AR59" s="69" t="str">
        <f t="shared" si="65"/>
        <v/>
      </c>
      <c r="AS59" s="69" t="str">
        <f t="shared" si="65"/>
        <v/>
      </c>
      <c r="AT59" s="69" t="str">
        <f t="shared" si="65"/>
        <v/>
      </c>
      <c r="AU59" s="69" t="str">
        <f t="shared" si="65"/>
        <v/>
      </c>
      <c r="AV59" s="69" t="str">
        <f t="shared" si="65"/>
        <v/>
      </c>
      <c r="AW59" s="69" t="str">
        <f t="shared" si="65"/>
        <v/>
      </c>
      <c r="AX59" s="69" t="str">
        <f t="shared" si="65"/>
        <v/>
      </c>
      <c r="AY59" s="69" t="str">
        <f t="shared" si="65"/>
        <v/>
      </c>
      <c r="AZ59" s="69" t="str">
        <f t="shared" si="65"/>
        <v/>
      </c>
      <c r="BA59" s="69" t="str">
        <f t="shared" si="65"/>
        <v/>
      </c>
      <c r="BB59" s="69" t="str">
        <f t="shared" si="65"/>
        <v/>
      </c>
      <c r="BC59" s="69" t="str">
        <f t="shared" si="65"/>
        <v/>
      </c>
      <c r="BD59" s="69" t="str">
        <f t="shared" si="65"/>
        <v/>
      </c>
      <c r="BE59" s="69" t="str">
        <f t="shared" si="64"/>
        <v/>
      </c>
      <c r="BF59" s="69" t="str">
        <f t="shared" si="64"/>
        <v/>
      </c>
      <c r="BG59" s="69" t="str">
        <f t="shared" si="64"/>
        <v/>
      </c>
      <c r="BH59" s="69" t="str">
        <f t="shared" si="64"/>
        <v/>
      </c>
      <c r="BI59" s="69" t="str">
        <f t="shared" si="64"/>
        <v/>
      </c>
      <c r="BJ59" s="69" t="str">
        <f t="shared" si="64"/>
        <v/>
      </c>
      <c r="BK59" s="69" t="str">
        <f t="shared" si="64"/>
        <v/>
      </c>
      <c r="BL59" s="69" t="str">
        <f t="shared" si="64"/>
        <v/>
      </c>
      <c r="BM59" s="69" t="str">
        <f t="shared" si="64"/>
        <v/>
      </c>
      <c r="BN59" s="70"/>
    </row>
    <row r="60" spans="1:66" x14ac:dyDescent="0.5">
      <c r="A60" t="str">
        <f>IF('Working Together'!G44="Yes","Yes","No")</f>
        <v>No</v>
      </c>
      <c r="B60" s="90"/>
      <c r="C60" s="89" t="s">
        <v>40</v>
      </c>
      <c r="D60" s="140"/>
      <c r="E60" s="236" t="str">
        <f>IF(INDEX('Data Output'!$M:$M,MATCH(LEFT(C60,4),'Data Output'!$E:$E,0))="dd.mm.yy","",INDEX('Data Output'!$M:$M,MATCH(LEFT(C60,4),'Data Output'!$E:$E,0)))</f>
        <v/>
      </c>
      <c r="F60" s="237">
        <f>INDEX('Data Output'!$N:$N,MATCH(LEFT(C60,4),'Data Output'!$E:$E,0))</f>
        <v>0</v>
      </c>
      <c r="G60" s="237">
        <f>INDEX('Data Output'!$O:$O,MATCH(LEFT(C60,4),'Data Output'!$E:$E,0))</f>
        <v>0</v>
      </c>
      <c r="H60" s="237">
        <f>INDEX('Data Output'!$P:$P,MATCH(LEFT(C60,4),'Data Output'!$E:$E,0))</f>
        <v>0</v>
      </c>
      <c r="I60" s="68"/>
      <c r="J60" s="69" t="str">
        <f t="shared" si="63"/>
        <v/>
      </c>
      <c r="K60" s="69" t="str">
        <f t="shared" si="63"/>
        <v/>
      </c>
      <c r="L60" s="69" t="str">
        <f t="shared" si="63"/>
        <v/>
      </c>
      <c r="M60" s="69" t="str">
        <f t="shared" si="63"/>
        <v/>
      </c>
      <c r="N60" s="69" t="str">
        <f t="shared" si="63"/>
        <v/>
      </c>
      <c r="O60" s="69" t="str">
        <f t="shared" si="63"/>
        <v/>
      </c>
      <c r="P60" s="69" t="str">
        <f t="shared" si="63"/>
        <v/>
      </c>
      <c r="Q60" s="69" t="str">
        <f t="shared" si="63"/>
        <v/>
      </c>
      <c r="R60" s="69" t="str">
        <f t="shared" si="63"/>
        <v/>
      </c>
      <c r="S60" s="69" t="str">
        <f t="shared" si="63"/>
        <v/>
      </c>
      <c r="T60" s="69" t="str">
        <f t="shared" si="63"/>
        <v/>
      </c>
      <c r="U60" s="69" t="str">
        <f t="shared" si="63"/>
        <v/>
      </c>
      <c r="V60" s="69" t="str">
        <f t="shared" si="63"/>
        <v/>
      </c>
      <c r="W60" s="69" t="str">
        <f t="shared" si="63"/>
        <v/>
      </c>
      <c r="X60" s="69" t="str">
        <f t="shared" si="63"/>
        <v/>
      </c>
      <c r="Y60" s="69" t="str">
        <f t="shared" si="63"/>
        <v/>
      </c>
      <c r="Z60" s="69" t="str">
        <f t="shared" si="62"/>
        <v/>
      </c>
      <c r="AA60" s="69" t="str">
        <f t="shared" si="62"/>
        <v/>
      </c>
      <c r="AB60" s="69" t="str">
        <f t="shared" si="62"/>
        <v/>
      </c>
      <c r="AC60" s="69" t="str">
        <f t="shared" si="62"/>
        <v/>
      </c>
      <c r="AD60" s="69" t="str">
        <f t="shared" si="62"/>
        <v/>
      </c>
      <c r="AE60" s="69" t="str">
        <f t="shared" si="62"/>
        <v/>
      </c>
      <c r="AF60" s="69" t="str">
        <f t="shared" si="62"/>
        <v/>
      </c>
      <c r="AG60" s="69" t="str">
        <f t="shared" si="62"/>
        <v/>
      </c>
      <c r="AH60" s="69" t="str">
        <f t="shared" si="62"/>
        <v/>
      </c>
      <c r="AI60" s="69" t="str">
        <f t="shared" si="62"/>
        <v/>
      </c>
      <c r="AJ60" s="69" t="str">
        <f t="shared" si="62"/>
        <v/>
      </c>
      <c r="AK60" s="69" t="str">
        <f t="shared" si="62"/>
        <v/>
      </c>
      <c r="AL60" s="69" t="str">
        <f t="shared" si="62"/>
        <v/>
      </c>
      <c r="AM60" s="69" t="str">
        <f t="shared" si="62"/>
        <v/>
      </c>
      <c r="AN60" s="69" t="str">
        <f t="shared" si="62"/>
        <v/>
      </c>
      <c r="AO60" s="69" t="str">
        <f t="shared" si="65"/>
        <v/>
      </c>
      <c r="AP60" s="69" t="str">
        <f t="shared" si="65"/>
        <v/>
      </c>
      <c r="AQ60" s="69" t="str">
        <f t="shared" si="65"/>
        <v/>
      </c>
      <c r="AR60" s="69" t="str">
        <f t="shared" si="65"/>
        <v/>
      </c>
      <c r="AS60" s="69" t="str">
        <f t="shared" si="65"/>
        <v/>
      </c>
      <c r="AT60" s="69" t="str">
        <f t="shared" si="65"/>
        <v/>
      </c>
      <c r="AU60" s="69" t="str">
        <f t="shared" si="65"/>
        <v/>
      </c>
      <c r="AV60" s="69" t="str">
        <f t="shared" si="65"/>
        <v/>
      </c>
      <c r="AW60" s="69" t="str">
        <f t="shared" si="65"/>
        <v/>
      </c>
      <c r="AX60" s="69" t="str">
        <f t="shared" si="65"/>
        <v/>
      </c>
      <c r="AY60" s="69" t="str">
        <f t="shared" si="65"/>
        <v/>
      </c>
      <c r="AZ60" s="69" t="str">
        <f t="shared" si="65"/>
        <v/>
      </c>
      <c r="BA60" s="69" t="str">
        <f t="shared" si="65"/>
        <v/>
      </c>
      <c r="BB60" s="69" t="str">
        <f t="shared" si="65"/>
        <v/>
      </c>
      <c r="BC60" s="69" t="str">
        <f t="shared" si="65"/>
        <v/>
      </c>
      <c r="BD60" s="69" t="str">
        <f t="shared" si="65"/>
        <v/>
      </c>
      <c r="BE60" s="69" t="str">
        <f t="shared" si="64"/>
        <v/>
      </c>
      <c r="BF60" s="69" t="str">
        <f t="shared" si="64"/>
        <v/>
      </c>
      <c r="BG60" s="69" t="str">
        <f t="shared" si="64"/>
        <v/>
      </c>
      <c r="BH60" s="69" t="str">
        <f t="shared" si="64"/>
        <v/>
      </c>
      <c r="BI60" s="69" t="str">
        <f t="shared" si="64"/>
        <v/>
      </c>
      <c r="BJ60" s="69" t="str">
        <f t="shared" si="64"/>
        <v/>
      </c>
      <c r="BK60" s="69" t="str">
        <f t="shared" si="64"/>
        <v/>
      </c>
      <c r="BL60" s="69" t="str">
        <f t="shared" si="64"/>
        <v/>
      </c>
      <c r="BM60" s="69" t="str">
        <f t="shared" si="64"/>
        <v/>
      </c>
      <c r="BN60" s="70"/>
    </row>
    <row r="61" spans="1:66" x14ac:dyDescent="0.5">
      <c r="A61" t="str">
        <f>IF('Working Together'!G45="Yes","Yes","No")</f>
        <v>No</v>
      </c>
      <c r="B61" s="90"/>
      <c r="C61" s="89" t="s">
        <v>41</v>
      </c>
      <c r="D61" s="140"/>
      <c r="E61" s="236" t="str">
        <f>IF(INDEX('Data Output'!$M:$M,MATCH(LEFT(C61,4),'Data Output'!$E:$E,0))="dd.mm.yy","",INDEX('Data Output'!$M:$M,MATCH(LEFT(C61,4),'Data Output'!$E:$E,0)))</f>
        <v/>
      </c>
      <c r="F61" s="237">
        <f>INDEX('Data Output'!$N:$N,MATCH(LEFT(C61,4),'Data Output'!$E:$E,0))</f>
        <v>0</v>
      </c>
      <c r="G61" s="237">
        <f>INDEX('Data Output'!$O:$O,MATCH(LEFT(C61,4),'Data Output'!$E:$E,0))</f>
        <v>0</v>
      </c>
      <c r="H61" s="237">
        <f>INDEX('Data Output'!$P:$P,MATCH(LEFT(C61,4),'Data Output'!$E:$E,0))</f>
        <v>0</v>
      </c>
      <c r="I61" s="68"/>
      <c r="J61" s="69" t="str">
        <f t="shared" si="63"/>
        <v/>
      </c>
      <c r="K61" s="69" t="str">
        <f t="shared" si="63"/>
        <v/>
      </c>
      <c r="L61" s="69" t="str">
        <f t="shared" si="63"/>
        <v/>
      </c>
      <c r="M61" s="69" t="str">
        <f t="shared" si="63"/>
        <v/>
      </c>
      <c r="N61" s="69" t="str">
        <f t="shared" si="63"/>
        <v/>
      </c>
      <c r="O61" s="69" t="str">
        <f t="shared" si="63"/>
        <v/>
      </c>
      <c r="P61" s="69" t="str">
        <f t="shared" si="63"/>
        <v/>
      </c>
      <c r="Q61" s="69" t="str">
        <f t="shared" si="63"/>
        <v/>
      </c>
      <c r="R61" s="69" t="str">
        <f t="shared" si="63"/>
        <v/>
      </c>
      <c r="S61" s="69" t="str">
        <f t="shared" si="63"/>
        <v/>
      </c>
      <c r="T61" s="69" t="str">
        <f t="shared" si="63"/>
        <v/>
      </c>
      <c r="U61" s="69" t="str">
        <f t="shared" si="63"/>
        <v/>
      </c>
      <c r="V61" s="69" t="str">
        <f t="shared" si="63"/>
        <v/>
      </c>
      <c r="W61" s="69" t="str">
        <f t="shared" si="63"/>
        <v/>
      </c>
      <c r="X61" s="69" t="str">
        <f t="shared" si="63"/>
        <v/>
      </c>
      <c r="Y61" s="69" t="str">
        <f t="shared" si="63"/>
        <v/>
      </c>
      <c r="Z61" s="69" t="str">
        <f t="shared" si="62"/>
        <v/>
      </c>
      <c r="AA61" s="69" t="str">
        <f t="shared" si="62"/>
        <v/>
      </c>
      <c r="AB61" s="69" t="str">
        <f t="shared" si="62"/>
        <v/>
      </c>
      <c r="AC61" s="69" t="str">
        <f t="shared" si="62"/>
        <v/>
      </c>
      <c r="AD61" s="69" t="str">
        <f t="shared" si="62"/>
        <v/>
      </c>
      <c r="AE61" s="69" t="str">
        <f t="shared" si="62"/>
        <v/>
      </c>
      <c r="AF61" s="69" t="str">
        <f t="shared" si="62"/>
        <v/>
      </c>
      <c r="AG61" s="69" t="str">
        <f t="shared" si="62"/>
        <v/>
      </c>
      <c r="AH61" s="69" t="str">
        <f t="shared" si="62"/>
        <v/>
      </c>
      <c r="AI61" s="69" t="str">
        <f t="shared" si="62"/>
        <v/>
      </c>
      <c r="AJ61" s="69" t="str">
        <f t="shared" si="62"/>
        <v/>
      </c>
      <c r="AK61" s="69" t="str">
        <f t="shared" si="62"/>
        <v/>
      </c>
      <c r="AL61" s="69" t="str">
        <f t="shared" si="62"/>
        <v/>
      </c>
      <c r="AM61" s="69" t="str">
        <f t="shared" si="62"/>
        <v/>
      </c>
      <c r="AN61" s="69" t="str">
        <f t="shared" si="62"/>
        <v/>
      </c>
      <c r="AO61" s="69" t="str">
        <f t="shared" si="65"/>
        <v/>
      </c>
      <c r="AP61" s="69" t="str">
        <f t="shared" si="65"/>
        <v/>
      </c>
      <c r="AQ61" s="69" t="str">
        <f t="shared" si="65"/>
        <v/>
      </c>
      <c r="AR61" s="69" t="str">
        <f t="shared" si="65"/>
        <v/>
      </c>
      <c r="AS61" s="69" t="str">
        <f t="shared" si="65"/>
        <v/>
      </c>
      <c r="AT61" s="69" t="str">
        <f t="shared" si="65"/>
        <v/>
      </c>
      <c r="AU61" s="69" t="str">
        <f t="shared" si="65"/>
        <v/>
      </c>
      <c r="AV61" s="69" t="str">
        <f t="shared" si="65"/>
        <v/>
      </c>
      <c r="AW61" s="69" t="str">
        <f t="shared" si="65"/>
        <v/>
      </c>
      <c r="AX61" s="69" t="str">
        <f t="shared" si="65"/>
        <v/>
      </c>
      <c r="AY61" s="69" t="str">
        <f t="shared" si="65"/>
        <v/>
      </c>
      <c r="AZ61" s="69" t="str">
        <f t="shared" si="65"/>
        <v/>
      </c>
      <c r="BA61" s="69" t="str">
        <f t="shared" si="65"/>
        <v/>
      </c>
      <c r="BB61" s="69" t="str">
        <f t="shared" si="65"/>
        <v/>
      </c>
      <c r="BC61" s="69" t="str">
        <f t="shared" si="65"/>
        <v/>
      </c>
      <c r="BD61" s="69" t="str">
        <f t="shared" si="65"/>
        <v/>
      </c>
      <c r="BE61" s="69" t="str">
        <f t="shared" si="64"/>
        <v/>
      </c>
      <c r="BF61" s="69" t="str">
        <f t="shared" si="64"/>
        <v/>
      </c>
      <c r="BG61" s="69" t="str">
        <f t="shared" si="64"/>
        <v/>
      </c>
      <c r="BH61" s="69" t="str">
        <f t="shared" si="64"/>
        <v/>
      </c>
      <c r="BI61" s="69" t="str">
        <f t="shared" si="64"/>
        <v/>
      </c>
      <c r="BJ61" s="69" t="str">
        <f t="shared" si="64"/>
        <v/>
      </c>
      <c r="BK61" s="69" t="str">
        <f t="shared" si="64"/>
        <v/>
      </c>
      <c r="BL61" s="69" t="str">
        <f t="shared" si="64"/>
        <v/>
      </c>
      <c r="BM61" s="69" t="str">
        <f t="shared" si="64"/>
        <v/>
      </c>
      <c r="BN61" s="70"/>
    </row>
    <row r="62" spans="1:66" x14ac:dyDescent="0.5">
      <c r="A62" t="str">
        <f>IF('Working Together'!G46="Yes","Yes","No")</f>
        <v>No</v>
      </c>
      <c r="B62" s="90"/>
      <c r="C62" s="89" t="s">
        <v>42</v>
      </c>
      <c r="D62" s="140"/>
      <c r="E62" s="236" t="str">
        <f>IF(INDEX('Data Output'!$M:$M,MATCH(LEFT(C62,4),'Data Output'!$E:$E,0))="dd.mm.yy","",INDEX('Data Output'!$M:$M,MATCH(LEFT(C62,4),'Data Output'!$E:$E,0)))</f>
        <v/>
      </c>
      <c r="F62" s="237">
        <f>INDEX('Data Output'!$N:$N,MATCH(LEFT(C62,4),'Data Output'!$E:$E,0))</f>
        <v>0</v>
      </c>
      <c r="G62" s="237">
        <f>INDEX('Data Output'!$O:$O,MATCH(LEFT(C62,4),'Data Output'!$E:$E,0))</f>
        <v>0</v>
      </c>
      <c r="H62" s="237">
        <f>INDEX('Data Output'!$P:$P,MATCH(LEFT(C62,4),'Data Output'!$E:$E,0))</f>
        <v>0</v>
      </c>
      <c r="I62" s="68"/>
      <c r="J62" s="69" t="str">
        <f t="shared" si="63"/>
        <v/>
      </c>
      <c r="K62" s="69" t="str">
        <f t="shared" si="63"/>
        <v/>
      </c>
      <c r="L62" s="69" t="str">
        <f t="shared" si="63"/>
        <v/>
      </c>
      <c r="M62" s="69" t="str">
        <f t="shared" si="63"/>
        <v/>
      </c>
      <c r="N62" s="69" t="str">
        <f t="shared" si="63"/>
        <v/>
      </c>
      <c r="O62" s="69" t="str">
        <f t="shared" si="63"/>
        <v/>
      </c>
      <c r="P62" s="69" t="str">
        <f t="shared" si="63"/>
        <v/>
      </c>
      <c r="Q62" s="69" t="str">
        <f t="shared" si="63"/>
        <v/>
      </c>
      <c r="R62" s="69" t="str">
        <f t="shared" si="63"/>
        <v/>
      </c>
      <c r="S62" s="69" t="str">
        <f t="shared" si="63"/>
        <v/>
      </c>
      <c r="T62" s="69" t="str">
        <f t="shared" si="63"/>
        <v/>
      </c>
      <c r="U62" s="69" t="str">
        <f t="shared" si="63"/>
        <v/>
      </c>
      <c r="V62" s="69" t="str">
        <f t="shared" si="63"/>
        <v/>
      </c>
      <c r="W62" s="69" t="str">
        <f t="shared" si="63"/>
        <v/>
      </c>
      <c r="X62" s="69" t="str">
        <f t="shared" si="63"/>
        <v/>
      </c>
      <c r="Y62" s="69" t="str">
        <f t="shared" ref="Y62:AN67" si="66">IFERROR(IF(AND($D62="Goal",Y$5&gt;=$E62,Y$5&lt;=$E62+$H62-1),2,IF(AND($D62="Milestone",Y$5&gt;=$E62,Y$5&lt;=$E62+$H62-1),1,"")),"")</f>
        <v/>
      </c>
      <c r="Z62" s="69" t="str">
        <f t="shared" si="66"/>
        <v/>
      </c>
      <c r="AA62" s="69" t="str">
        <f t="shared" si="66"/>
        <v/>
      </c>
      <c r="AB62" s="69" t="str">
        <f t="shared" si="66"/>
        <v/>
      </c>
      <c r="AC62" s="69" t="str">
        <f t="shared" si="66"/>
        <v/>
      </c>
      <c r="AD62" s="69" t="str">
        <f t="shared" si="66"/>
        <v/>
      </c>
      <c r="AE62" s="69" t="str">
        <f t="shared" si="66"/>
        <v/>
      </c>
      <c r="AF62" s="69" t="str">
        <f t="shared" si="66"/>
        <v/>
      </c>
      <c r="AG62" s="69" t="str">
        <f t="shared" si="66"/>
        <v/>
      </c>
      <c r="AH62" s="69" t="str">
        <f t="shared" si="66"/>
        <v/>
      </c>
      <c r="AI62" s="69" t="str">
        <f t="shared" si="66"/>
        <v/>
      </c>
      <c r="AJ62" s="69" t="str">
        <f t="shared" si="66"/>
        <v/>
      </c>
      <c r="AK62" s="69" t="str">
        <f t="shared" si="66"/>
        <v/>
      </c>
      <c r="AL62" s="69" t="str">
        <f t="shared" si="66"/>
        <v/>
      </c>
      <c r="AM62" s="69" t="str">
        <f t="shared" si="66"/>
        <v/>
      </c>
      <c r="AN62" s="69" t="str">
        <f t="shared" si="66"/>
        <v/>
      </c>
      <c r="AO62" s="69" t="str">
        <f t="shared" si="65"/>
        <v/>
      </c>
      <c r="AP62" s="69" t="str">
        <f t="shared" si="65"/>
        <v/>
      </c>
      <c r="AQ62" s="69" t="str">
        <f t="shared" si="65"/>
        <v/>
      </c>
      <c r="AR62" s="69" t="str">
        <f t="shared" si="65"/>
        <v/>
      </c>
      <c r="AS62" s="69" t="str">
        <f t="shared" si="65"/>
        <v/>
      </c>
      <c r="AT62" s="69" t="str">
        <f t="shared" si="65"/>
        <v/>
      </c>
      <c r="AU62" s="69" t="str">
        <f t="shared" si="65"/>
        <v/>
      </c>
      <c r="AV62" s="69" t="str">
        <f t="shared" si="65"/>
        <v/>
      </c>
      <c r="AW62" s="69" t="str">
        <f t="shared" si="65"/>
        <v/>
      </c>
      <c r="AX62" s="69" t="str">
        <f t="shared" si="65"/>
        <v/>
      </c>
      <c r="AY62" s="69" t="str">
        <f t="shared" si="65"/>
        <v/>
      </c>
      <c r="AZ62" s="69" t="str">
        <f t="shared" si="65"/>
        <v/>
      </c>
      <c r="BA62" s="69" t="str">
        <f t="shared" si="65"/>
        <v/>
      </c>
      <c r="BB62" s="69" t="str">
        <f t="shared" si="65"/>
        <v/>
      </c>
      <c r="BC62" s="69" t="str">
        <f t="shared" si="65"/>
        <v/>
      </c>
      <c r="BD62" s="69" t="str">
        <f t="shared" si="65"/>
        <v/>
      </c>
      <c r="BE62" s="69" t="str">
        <f t="shared" si="64"/>
        <v/>
      </c>
      <c r="BF62" s="69" t="str">
        <f t="shared" si="64"/>
        <v/>
      </c>
      <c r="BG62" s="69" t="str">
        <f t="shared" si="64"/>
        <v/>
      </c>
      <c r="BH62" s="69" t="str">
        <f t="shared" si="64"/>
        <v/>
      </c>
      <c r="BI62" s="69" t="str">
        <f t="shared" si="64"/>
        <v/>
      </c>
      <c r="BJ62" s="69" t="str">
        <f t="shared" si="64"/>
        <v/>
      </c>
      <c r="BK62" s="69" t="str">
        <f t="shared" si="64"/>
        <v/>
      </c>
      <c r="BL62" s="69" t="str">
        <f t="shared" si="64"/>
        <v/>
      </c>
      <c r="BM62" s="69" t="str">
        <f t="shared" si="64"/>
        <v/>
      </c>
      <c r="BN62" s="70"/>
    </row>
    <row r="63" spans="1:66" ht="32.5" customHeight="1" x14ac:dyDescent="0.5">
      <c r="A63" t="str">
        <f>IF('Working Together'!G47="Yes","Yes","No")</f>
        <v>No</v>
      </c>
      <c r="B63" s="90"/>
      <c r="C63" s="89" t="s">
        <v>43</v>
      </c>
      <c r="D63" s="140"/>
      <c r="E63" s="236" t="str">
        <f>IF(INDEX('Data Output'!$M:$M,MATCH(LEFT(C63,4),'Data Output'!$E:$E,0))="dd.mm.yy","",INDEX('Data Output'!$M:$M,MATCH(LEFT(C63,4),'Data Output'!$E:$E,0)))</f>
        <v/>
      </c>
      <c r="F63" s="237">
        <f>INDEX('Data Output'!$N:$N,MATCH(LEFT(C63,4),'Data Output'!$E:$E,0))</f>
        <v>0</v>
      </c>
      <c r="G63" s="237">
        <f>INDEX('Data Output'!$O:$O,MATCH(LEFT(C63,4),'Data Output'!$E:$E,0))</f>
        <v>0</v>
      </c>
      <c r="H63" s="237">
        <f>INDEX('Data Output'!$P:$P,MATCH(LEFT(C63,4),'Data Output'!$E:$E,0))</f>
        <v>0</v>
      </c>
      <c r="I63" s="68"/>
      <c r="J63" s="69" t="str">
        <f t="shared" ref="J63:Y67" si="67">IFERROR(IF(AND($D63="Goal",J$5&gt;=$E63,J$5&lt;=$E63+$H63-1),2,IF(AND($D63="Milestone",J$5&gt;=$E63,J$5&lt;=$E63+$H63-1),1,"")),"")</f>
        <v/>
      </c>
      <c r="K63" s="69" t="str">
        <f t="shared" si="67"/>
        <v/>
      </c>
      <c r="L63" s="69" t="str">
        <f t="shared" si="67"/>
        <v/>
      </c>
      <c r="M63" s="69" t="str">
        <f t="shared" si="67"/>
        <v/>
      </c>
      <c r="N63" s="69" t="str">
        <f t="shared" si="67"/>
        <v/>
      </c>
      <c r="O63" s="69" t="str">
        <f t="shared" si="67"/>
        <v/>
      </c>
      <c r="P63" s="69" t="str">
        <f t="shared" si="67"/>
        <v/>
      </c>
      <c r="Q63" s="69" t="str">
        <f t="shared" si="67"/>
        <v/>
      </c>
      <c r="R63" s="69" t="str">
        <f t="shared" si="67"/>
        <v/>
      </c>
      <c r="S63" s="69" t="str">
        <f t="shared" si="67"/>
        <v/>
      </c>
      <c r="T63" s="69" t="str">
        <f t="shared" si="67"/>
        <v/>
      </c>
      <c r="U63" s="69" t="str">
        <f t="shared" si="67"/>
        <v/>
      </c>
      <c r="V63" s="69" t="str">
        <f t="shared" si="67"/>
        <v/>
      </c>
      <c r="W63" s="69" t="str">
        <f t="shared" si="67"/>
        <v/>
      </c>
      <c r="X63" s="69" t="str">
        <f t="shared" si="67"/>
        <v/>
      </c>
      <c r="Y63" s="69" t="str">
        <f t="shared" si="67"/>
        <v/>
      </c>
      <c r="Z63" s="69" t="str">
        <f t="shared" si="66"/>
        <v/>
      </c>
      <c r="AA63" s="69" t="str">
        <f t="shared" si="66"/>
        <v/>
      </c>
      <c r="AB63" s="69" t="str">
        <f t="shared" si="66"/>
        <v/>
      </c>
      <c r="AC63" s="69" t="str">
        <f t="shared" si="66"/>
        <v/>
      </c>
      <c r="AD63" s="69" t="str">
        <f t="shared" si="66"/>
        <v/>
      </c>
      <c r="AE63" s="69" t="str">
        <f t="shared" si="66"/>
        <v/>
      </c>
      <c r="AF63" s="69" t="str">
        <f t="shared" si="66"/>
        <v/>
      </c>
      <c r="AG63" s="69" t="str">
        <f t="shared" si="66"/>
        <v/>
      </c>
      <c r="AH63" s="69" t="str">
        <f t="shared" si="66"/>
        <v/>
      </c>
      <c r="AI63" s="69" t="str">
        <f t="shared" si="66"/>
        <v/>
      </c>
      <c r="AJ63" s="69" t="str">
        <f t="shared" si="66"/>
        <v/>
      </c>
      <c r="AK63" s="69" t="str">
        <f t="shared" si="66"/>
        <v/>
      </c>
      <c r="AL63" s="69" t="str">
        <f t="shared" si="66"/>
        <v/>
      </c>
      <c r="AM63" s="69" t="str">
        <f t="shared" si="66"/>
        <v/>
      </c>
      <c r="AN63" s="69" t="str">
        <f t="shared" si="66"/>
        <v/>
      </c>
      <c r="AO63" s="69" t="str">
        <f t="shared" si="65"/>
        <v/>
      </c>
      <c r="AP63" s="69" t="str">
        <f t="shared" si="65"/>
        <v/>
      </c>
      <c r="AQ63" s="69" t="str">
        <f t="shared" si="65"/>
        <v/>
      </c>
      <c r="AR63" s="69" t="str">
        <f t="shared" si="65"/>
        <v/>
      </c>
      <c r="AS63" s="69" t="str">
        <f t="shared" si="65"/>
        <v/>
      </c>
      <c r="AT63" s="69" t="str">
        <f t="shared" si="65"/>
        <v/>
      </c>
      <c r="AU63" s="69" t="str">
        <f t="shared" si="65"/>
        <v/>
      </c>
      <c r="AV63" s="69" t="str">
        <f t="shared" si="65"/>
        <v/>
      </c>
      <c r="AW63" s="69" t="str">
        <f t="shared" si="65"/>
        <v/>
      </c>
      <c r="AX63" s="69" t="str">
        <f t="shared" si="65"/>
        <v/>
      </c>
      <c r="AY63" s="69" t="str">
        <f t="shared" si="65"/>
        <v/>
      </c>
      <c r="AZ63" s="69" t="str">
        <f t="shared" si="65"/>
        <v/>
      </c>
      <c r="BA63" s="69" t="str">
        <f t="shared" si="65"/>
        <v/>
      </c>
      <c r="BB63" s="69" t="str">
        <f t="shared" si="65"/>
        <v/>
      </c>
      <c r="BC63" s="69" t="str">
        <f t="shared" si="65"/>
        <v/>
      </c>
      <c r="BD63" s="69" t="str">
        <f t="shared" si="65"/>
        <v/>
      </c>
      <c r="BE63" s="69" t="str">
        <f t="shared" si="64"/>
        <v/>
      </c>
      <c r="BF63" s="69" t="str">
        <f t="shared" si="64"/>
        <v/>
      </c>
      <c r="BG63" s="69" t="str">
        <f t="shared" si="64"/>
        <v/>
      </c>
      <c r="BH63" s="69" t="str">
        <f t="shared" si="64"/>
        <v/>
      </c>
      <c r="BI63" s="69" t="str">
        <f t="shared" si="64"/>
        <v/>
      </c>
      <c r="BJ63" s="69" t="str">
        <f t="shared" si="64"/>
        <v/>
      </c>
      <c r="BK63" s="69" t="str">
        <f t="shared" si="64"/>
        <v/>
      </c>
      <c r="BL63" s="69" t="str">
        <f t="shared" si="64"/>
        <v/>
      </c>
      <c r="BM63" s="69" t="str">
        <f t="shared" si="64"/>
        <v/>
      </c>
      <c r="BN63" s="70"/>
    </row>
    <row r="64" spans="1:66" x14ac:dyDescent="0.5">
      <c r="A64" t="str">
        <f>IF('Working Together'!G58="Yes","Yes","No")</f>
        <v>No</v>
      </c>
      <c r="B64" s="90"/>
      <c r="C64" s="89" t="s">
        <v>44</v>
      </c>
      <c r="D64" s="140"/>
      <c r="E64" s="236" t="str">
        <f>IF(INDEX('Data Output'!$M:$M,MATCH(LEFT(C64,4),'Data Output'!$E:$E,0))="dd.mm.yy","",INDEX('Data Output'!$M:$M,MATCH(LEFT(C64,4),'Data Output'!$E:$E,0)))</f>
        <v/>
      </c>
      <c r="F64" s="237">
        <f>INDEX('Data Output'!$N:$N,MATCH(LEFT(C64,4),'Data Output'!$E:$E,0))</f>
        <v>0</v>
      </c>
      <c r="G64" s="237">
        <f>INDEX('Data Output'!$O:$O,MATCH(LEFT(C64,4),'Data Output'!$E:$E,0))</f>
        <v>0</v>
      </c>
      <c r="H64" s="237">
        <f>INDEX('Data Output'!$P:$P,MATCH(LEFT(C64,4),'Data Output'!$E:$E,0))</f>
        <v>0</v>
      </c>
      <c r="I64" s="68"/>
      <c r="J64" s="69" t="str">
        <f t="shared" si="67"/>
        <v/>
      </c>
      <c r="K64" s="69" t="str">
        <f t="shared" si="67"/>
        <v/>
      </c>
      <c r="L64" s="69" t="str">
        <f t="shared" si="67"/>
        <v/>
      </c>
      <c r="M64" s="69" t="str">
        <f t="shared" si="67"/>
        <v/>
      </c>
      <c r="N64" s="69" t="str">
        <f t="shared" si="67"/>
        <v/>
      </c>
      <c r="O64" s="69" t="str">
        <f t="shared" si="67"/>
        <v/>
      </c>
      <c r="P64" s="69" t="str">
        <f t="shared" si="67"/>
        <v/>
      </c>
      <c r="Q64" s="69" t="str">
        <f t="shared" si="67"/>
        <v/>
      </c>
      <c r="R64" s="69" t="str">
        <f t="shared" si="67"/>
        <v/>
      </c>
      <c r="S64" s="69" t="str">
        <f t="shared" si="67"/>
        <v/>
      </c>
      <c r="T64" s="69" t="str">
        <f t="shared" si="67"/>
        <v/>
      </c>
      <c r="U64" s="69" t="str">
        <f t="shared" si="67"/>
        <v/>
      </c>
      <c r="V64" s="69" t="str">
        <f t="shared" si="67"/>
        <v/>
      </c>
      <c r="W64" s="69" t="str">
        <f t="shared" si="67"/>
        <v/>
      </c>
      <c r="X64" s="69" t="str">
        <f t="shared" si="67"/>
        <v/>
      </c>
      <c r="Y64" s="69" t="str">
        <f t="shared" si="67"/>
        <v/>
      </c>
      <c r="Z64" s="69" t="str">
        <f t="shared" si="66"/>
        <v/>
      </c>
      <c r="AA64" s="69" t="str">
        <f t="shared" si="66"/>
        <v/>
      </c>
      <c r="AB64" s="69" t="str">
        <f t="shared" si="66"/>
        <v/>
      </c>
      <c r="AC64" s="69" t="str">
        <f t="shared" si="66"/>
        <v/>
      </c>
      <c r="AD64" s="69" t="str">
        <f t="shared" si="66"/>
        <v/>
      </c>
      <c r="AE64" s="69" t="str">
        <f t="shared" si="66"/>
        <v/>
      </c>
      <c r="AF64" s="69" t="str">
        <f t="shared" si="66"/>
        <v/>
      </c>
      <c r="AG64" s="69" t="str">
        <f t="shared" si="66"/>
        <v/>
      </c>
      <c r="AH64" s="69" t="str">
        <f t="shared" si="66"/>
        <v/>
      </c>
      <c r="AI64" s="69" t="str">
        <f t="shared" si="66"/>
        <v/>
      </c>
      <c r="AJ64" s="69" t="str">
        <f t="shared" si="66"/>
        <v/>
      </c>
      <c r="AK64" s="69" t="str">
        <f t="shared" si="66"/>
        <v/>
      </c>
      <c r="AL64" s="69" t="str">
        <f t="shared" si="66"/>
        <v/>
      </c>
      <c r="AM64" s="69" t="str">
        <f t="shared" si="66"/>
        <v/>
      </c>
      <c r="AN64" s="69" t="str">
        <f t="shared" si="66"/>
        <v/>
      </c>
      <c r="AO64" s="69" t="str">
        <f t="shared" si="65"/>
        <v/>
      </c>
      <c r="AP64" s="69" t="str">
        <f t="shared" si="65"/>
        <v/>
      </c>
      <c r="AQ64" s="69" t="str">
        <f t="shared" si="65"/>
        <v/>
      </c>
      <c r="AR64" s="69" t="str">
        <f t="shared" si="65"/>
        <v/>
      </c>
      <c r="AS64" s="69" t="str">
        <f t="shared" si="65"/>
        <v/>
      </c>
      <c r="AT64" s="69" t="str">
        <f t="shared" si="65"/>
        <v/>
      </c>
      <c r="AU64" s="69" t="str">
        <f t="shared" si="65"/>
        <v/>
      </c>
      <c r="AV64" s="69" t="str">
        <f t="shared" si="65"/>
        <v/>
      </c>
      <c r="AW64" s="69" t="str">
        <f t="shared" si="65"/>
        <v/>
      </c>
      <c r="AX64" s="69" t="str">
        <f t="shared" si="65"/>
        <v/>
      </c>
      <c r="AY64" s="69" t="str">
        <f t="shared" si="65"/>
        <v/>
      </c>
      <c r="AZ64" s="69" t="str">
        <f t="shared" si="65"/>
        <v/>
      </c>
      <c r="BA64" s="69" t="str">
        <f t="shared" si="65"/>
        <v/>
      </c>
      <c r="BB64" s="69" t="str">
        <f t="shared" si="65"/>
        <v/>
      </c>
      <c r="BC64" s="69" t="str">
        <f t="shared" si="65"/>
        <v/>
      </c>
      <c r="BD64" s="69" t="str">
        <f t="shared" si="65"/>
        <v/>
      </c>
      <c r="BE64" s="69" t="str">
        <f t="shared" si="64"/>
        <v/>
      </c>
      <c r="BF64" s="69" t="str">
        <f t="shared" si="64"/>
        <v/>
      </c>
      <c r="BG64" s="69" t="str">
        <f t="shared" si="64"/>
        <v/>
      </c>
      <c r="BH64" s="69" t="str">
        <f t="shared" si="64"/>
        <v/>
      </c>
      <c r="BI64" s="69" t="str">
        <f t="shared" si="64"/>
        <v/>
      </c>
      <c r="BJ64" s="69" t="str">
        <f t="shared" si="64"/>
        <v/>
      </c>
      <c r="BK64" s="69" t="str">
        <f t="shared" si="64"/>
        <v/>
      </c>
      <c r="BL64" s="69" t="str">
        <f t="shared" si="64"/>
        <v/>
      </c>
      <c r="BM64" s="69" t="str">
        <f t="shared" si="64"/>
        <v/>
      </c>
      <c r="BN64" s="70"/>
    </row>
    <row r="65" spans="1:66" x14ac:dyDescent="0.5">
      <c r="A65" t="str">
        <f>IF('Working Together'!G59="Yes","Yes","No")</f>
        <v>No</v>
      </c>
      <c r="B65" s="90"/>
      <c r="C65" s="89" t="s">
        <v>45</v>
      </c>
      <c r="D65" s="140"/>
      <c r="E65" s="236" t="str">
        <f>IF(INDEX('Data Output'!$M:$M,MATCH(LEFT(C65,4),'Data Output'!$E:$E,0))="dd.mm.yy","",INDEX('Data Output'!$M:$M,MATCH(LEFT(C65,4),'Data Output'!$E:$E,0)))</f>
        <v/>
      </c>
      <c r="F65" s="237">
        <f>INDEX('Data Output'!$N:$N,MATCH(LEFT(C65,4),'Data Output'!$E:$E,0))</f>
        <v>0</v>
      </c>
      <c r="G65" s="237">
        <f>INDEX('Data Output'!$O:$O,MATCH(LEFT(C65,4),'Data Output'!$E:$E,0))</f>
        <v>0</v>
      </c>
      <c r="H65" s="237">
        <f>INDEX('Data Output'!$P:$P,MATCH(LEFT(C65,4),'Data Output'!$E:$E,0))</f>
        <v>0</v>
      </c>
      <c r="I65" s="68"/>
      <c r="J65" s="69" t="str">
        <f t="shared" si="67"/>
        <v/>
      </c>
      <c r="K65" s="69" t="str">
        <f t="shared" si="67"/>
        <v/>
      </c>
      <c r="L65" s="69" t="str">
        <f t="shared" si="67"/>
        <v/>
      </c>
      <c r="M65" s="69" t="str">
        <f t="shared" si="67"/>
        <v/>
      </c>
      <c r="N65" s="69" t="str">
        <f t="shared" si="67"/>
        <v/>
      </c>
      <c r="O65" s="69" t="str">
        <f t="shared" si="67"/>
        <v/>
      </c>
      <c r="P65" s="69" t="str">
        <f t="shared" si="67"/>
        <v/>
      </c>
      <c r="Q65" s="69" t="str">
        <f t="shared" si="67"/>
        <v/>
      </c>
      <c r="R65" s="69" t="str">
        <f t="shared" si="67"/>
        <v/>
      </c>
      <c r="S65" s="69" t="str">
        <f t="shared" si="67"/>
        <v/>
      </c>
      <c r="T65" s="69" t="str">
        <f t="shared" si="67"/>
        <v/>
      </c>
      <c r="U65" s="69" t="str">
        <f t="shared" si="67"/>
        <v/>
      </c>
      <c r="V65" s="69" t="str">
        <f t="shared" si="67"/>
        <v/>
      </c>
      <c r="W65" s="69" t="str">
        <f t="shared" si="67"/>
        <v/>
      </c>
      <c r="X65" s="69" t="str">
        <f t="shared" si="67"/>
        <v/>
      </c>
      <c r="Y65" s="69" t="str">
        <f t="shared" si="67"/>
        <v/>
      </c>
      <c r="Z65" s="69" t="str">
        <f t="shared" si="66"/>
        <v/>
      </c>
      <c r="AA65" s="69" t="str">
        <f t="shared" si="66"/>
        <v/>
      </c>
      <c r="AB65" s="69" t="str">
        <f t="shared" si="66"/>
        <v/>
      </c>
      <c r="AC65" s="69" t="str">
        <f t="shared" si="66"/>
        <v/>
      </c>
      <c r="AD65" s="69" t="str">
        <f t="shared" si="66"/>
        <v/>
      </c>
      <c r="AE65" s="69" t="str">
        <f t="shared" si="66"/>
        <v/>
      </c>
      <c r="AF65" s="69" t="str">
        <f t="shared" si="66"/>
        <v/>
      </c>
      <c r="AG65" s="69" t="str">
        <f t="shared" si="66"/>
        <v/>
      </c>
      <c r="AH65" s="69" t="str">
        <f t="shared" si="66"/>
        <v/>
      </c>
      <c r="AI65" s="69" t="str">
        <f t="shared" si="66"/>
        <v/>
      </c>
      <c r="AJ65" s="69" t="str">
        <f t="shared" si="66"/>
        <v/>
      </c>
      <c r="AK65" s="69" t="str">
        <f t="shared" si="66"/>
        <v/>
      </c>
      <c r="AL65" s="69" t="str">
        <f t="shared" si="66"/>
        <v/>
      </c>
      <c r="AM65" s="69" t="str">
        <f t="shared" si="66"/>
        <v/>
      </c>
      <c r="AN65" s="69" t="str">
        <f t="shared" si="66"/>
        <v/>
      </c>
      <c r="AO65" s="69" t="str">
        <f t="shared" si="65"/>
        <v/>
      </c>
      <c r="AP65" s="69" t="str">
        <f t="shared" si="65"/>
        <v/>
      </c>
      <c r="AQ65" s="69" t="str">
        <f t="shared" si="65"/>
        <v/>
      </c>
      <c r="AR65" s="69" t="str">
        <f t="shared" si="65"/>
        <v/>
      </c>
      <c r="AS65" s="69" t="str">
        <f t="shared" si="65"/>
        <v/>
      </c>
      <c r="AT65" s="69" t="str">
        <f t="shared" si="65"/>
        <v/>
      </c>
      <c r="AU65" s="69" t="str">
        <f t="shared" si="65"/>
        <v/>
      </c>
      <c r="AV65" s="69" t="str">
        <f t="shared" si="65"/>
        <v/>
      </c>
      <c r="AW65" s="69" t="str">
        <f t="shared" si="65"/>
        <v/>
      </c>
      <c r="AX65" s="69" t="str">
        <f t="shared" si="65"/>
        <v/>
      </c>
      <c r="AY65" s="69" t="str">
        <f t="shared" si="65"/>
        <v/>
      </c>
      <c r="AZ65" s="69" t="str">
        <f t="shared" si="65"/>
        <v/>
      </c>
      <c r="BA65" s="69" t="str">
        <f t="shared" si="65"/>
        <v/>
      </c>
      <c r="BB65" s="69" t="str">
        <f t="shared" si="65"/>
        <v/>
      </c>
      <c r="BC65" s="69" t="str">
        <f t="shared" si="65"/>
        <v/>
      </c>
      <c r="BD65" s="69" t="str">
        <f t="shared" ref="BD65:BM67" si="68">IFERROR(IF(AND($D65="Goal",BD$5&gt;=$E65,BD$5&lt;=$E65+$H65-1),2,IF(AND($D65="Milestone",BD$5&gt;=$E65,BD$5&lt;=$E65+$H65-1),1,"")),"")</f>
        <v/>
      </c>
      <c r="BE65" s="69" t="str">
        <f t="shared" si="68"/>
        <v/>
      </c>
      <c r="BF65" s="69" t="str">
        <f t="shared" si="68"/>
        <v/>
      </c>
      <c r="BG65" s="69" t="str">
        <f t="shared" si="68"/>
        <v/>
      </c>
      <c r="BH65" s="69" t="str">
        <f t="shared" si="68"/>
        <v/>
      </c>
      <c r="BI65" s="69" t="str">
        <f t="shared" si="68"/>
        <v/>
      </c>
      <c r="BJ65" s="69" t="str">
        <f t="shared" si="68"/>
        <v/>
      </c>
      <c r="BK65" s="69" t="str">
        <f t="shared" si="68"/>
        <v/>
      </c>
      <c r="BL65" s="69" t="str">
        <f t="shared" si="68"/>
        <v/>
      </c>
      <c r="BM65" s="69" t="str">
        <f t="shared" si="68"/>
        <v/>
      </c>
      <c r="BN65" s="70"/>
    </row>
    <row r="66" spans="1:66" x14ac:dyDescent="0.5">
      <c r="A66" t="str">
        <f>IF('Working Together'!G60="Yes","Yes","No")</f>
        <v>No</v>
      </c>
      <c r="B66" s="90"/>
      <c r="C66" s="89" t="s">
        <v>46</v>
      </c>
      <c r="D66" s="140"/>
      <c r="E66" s="236" t="str">
        <f>IF(INDEX('Data Output'!$M:$M,MATCH(LEFT(C66,4),'Data Output'!$E:$E,0))="dd.mm.yy","",INDEX('Data Output'!$M:$M,MATCH(LEFT(C66,4),'Data Output'!$E:$E,0)))</f>
        <v/>
      </c>
      <c r="F66" s="237">
        <f>INDEX('Data Output'!$N:$N,MATCH(LEFT(C66,4),'Data Output'!$E:$E,0))</f>
        <v>0</v>
      </c>
      <c r="G66" s="237">
        <f>INDEX('Data Output'!$O:$O,MATCH(LEFT(C66,4),'Data Output'!$E:$E,0))</f>
        <v>0</v>
      </c>
      <c r="H66" s="237">
        <f>INDEX('Data Output'!$P:$P,MATCH(LEFT(C66,4),'Data Output'!$E:$E,0))</f>
        <v>0</v>
      </c>
      <c r="I66" s="68"/>
      <c r="J66" s="69" t="str">
        <f t="shared" si="67"/>
        <v/>
      </c>
      <c r="K66" s="69" t="str">
        <f t="shared" si="67"/>
        <v/>
      </c>
      <c r="L66" s="69" t="str">
        <f t="shared" si="67"/>
        <v/>
      </c>
      <c r="M66" s="69" t="str">
        <f t="shared" si="67"/>
        <v/>
      </c>
      <c r="N66" s="69" t="str">
        <f t="shared" si="67"/>
        <v/>
      </c>
      <c r="O66" s="69" t="str">
        <f t="shared" si="67"/>
        <v/>
      </c>
      <c r="P66" s="69" t="str">
        <f t="shared" si="67"/>
        <v/>
      </c>
      <c r="Q66" s="69" t="str">
        <f t="shared" si="67"/>
        <v/>
      </c>
      <c r="R66" s="69" t="str">
        <f t="shared" si="67"/>
        <v/>
      </c>
      <c r="S66" s="69" t="str">
        <f t="shared" si="67"/>
        <v/>
      </c>
      <c r="T66" s="69" t="str">
        <f t="shared" si="67"/>
        <v/>
      </c>
      <c r="U66" s="69" t="str">
        <f t="shared" si="67"/>
        <v/>
      </c>
      <c r="V66" s="69" t="str">
        <f t="shared" si="67"/>
        <v/>
      </c>
      <c r="W66" s="69" t="str">
        <f t="shared" si="67"/>
        <v/>
      </c>
      <c r="X66" s="69" t="str">
        <f t="shared" si="67"/>
        <v/>
      </c>
      <c r="Y66" s="69" t="str">
        <f t="shared" si="67"/>
        <v/>
      </c>
      <c r="Z66" s="69" t="str">
        <f t="shared" si="66"/>
        <v/>
      </c>
      <c r="AA66" s="69" t="str">
        <f t="shared" si="66"/>
        <v/>
      </c>
      <c r="AB66" s="69" t="str">
        <f t="shared" si="66"/>
        <v/>
      </c>
      <c r="AC66" s="69" t="str">
        <f t="shared" si="66"/>
        <v/>
      </c>
      <c r="AD66" s="69" t="str">
        <f t="shared" si="66"/>
        <v/>
      </c>
      <c r="AE66" s="69" t="str">
        <f t="shared" si="66"/>
        <v/>
      </c>
      <c r="AF66" s="69" t="str">
        <f t="shared" si="66"/>
        <v/>
      </c>
      <c r="AG66" s="69" t="str">
        <f t="shared" si="66"/>
        <v/>
      </c>
      <c r="AH66" s="69" t="str">
        <f t="shared" si="66"/>
        <v/>
      </c>
      <c r="AI66" s="69" t="str">
        <f t="shared" si="66"/>
        <v/>
      </c>
      <c r="AJ66" s="69" t="str">
        <f t="shared" si="66"/>
        <v/>
      </c>
      <c r="AK66" s="69" t="str">
        <f t="shared" si="66"/>
        <v/>
      </c>
      <c r="AL66" s="69" t="str">
        <f t="shared" si="66"/>
        <v/>
      </c>
      <c r="AM66" s="69" t="str">
        <f t="shared" si="66"/>
        <v/>
      </c>
      <c r="AN66" s="69" t="str">
        <f t="shared" si="66"/>
        <v/>
      </c>
      <c r="AO66" s="69" t="str">
        <f t="shared" ref="AO66:BD67" si="69">IFERROR(IF(AND($D66="Goal",AO$5&gt;=$E66,AO$5&lt;=$E66+$H66-1),2,IF(AND($D66="Milestone",AO$5&gt;=$E66,AO$5&lt;=$E66+$H66-1),1,"")),"")</f>
        <v/>
      </c>
      <c r="AP66" s="69" t="str">
        <f t="shared" si="69"/>
        <v/>
      </c>
      <c r="AQ66" s="69" t="str">
        <f t="shared" si="69"/>
        <v/>
      </c>
      <c r="AR66" s="69" t="str">
        <f t="shared" si="69"/>
        <v/>
      </c>
      <c r="AS66" s="69" t="str">
        <f t="shared" si="69"/>
        <v/>
      </c>
      <c r="AT66" s="69" t="str">
        <f t="shared" si="69"/>
        <v/>
      </c>
      <c r="AU66" s="69" t="str">
        <f t="shared" si="69"/>
        <v/>
      </c>
      <c r="AV66" s="69" t="str">
        <f t="shared" si="69"/>
        <v/>
      </c>
      <c r="AW66" s="69" t="str">
        <f t="shared" si="69"/>
        <v/>
      </c>
      <c r="AX66" s="69" t="str">
        <f t="shared" si="69"/>
        <v/>
      </c>
      <c r="AY66" s="69" t="str">
        <f t="shared" si="69"/>
        <v/>
      </c>
      <c r="AZ66" s="69" t="str">
        <f t="shared" si="69"/>
        <v/>
      </c>
      <c r="BA66" s="69" t="str">
        <f t="shared" si="69"/>
        <v/>
      </c>
      <c r="BB66" s="69" t="str">
        <f t="shared" si="69"/>
        <v/>
      </c>
      <c r="BC66" s="69" t="str">
        <f t="shared" si="69"/>
        <v/>
      </c>
      <c r="BD66" s="69" t="str">
        <f t="shared" si="69"/>
        <v/>
      </c>
      <c r="BE66" s="69" t="str">
        <f t="shared" si="68"/>
        <v/>
      </c>
      <c r="BF66" s="69" t="str">
        <f t="shared" si="68"/>
        <v/>
      </c>
      <c r="BG66" s="69" t="str">
        <f t="shared" si="68"/>
        <v/>
      </c>
      <c r="BH66" s="69" t="str">
        <f t="shared" si="68"/>
        <v/>
      </c>
      <c r="BI66" s="69" t="str">
        <f t="shared" si="68"/>
        <v/>
      </c>
      <c r="BJ66" s="69" t="str">
        <f t="shared" si="68"/>
        <v/>
      </c>
      <c r="BK66" s="69" t="str">
        <f t="shared" si="68"/>
        <v/>
      </c>
      <c r="BL66" s="69" t="str">
        <f t="shared" si="68"/>
        <v/>
      </c>
      <c r="BM66" s="69" t="str">
        <f t="shared" si="68"/>
        <v/>
      </c>
      <c r="BN66" s="70"/>
    </row>
    <row r="67" spans="1:66" x14ac:dyDescent="0.5">
      <c r="A67" t="str">
        <f>IF('Working Together'!G61="Yes","Yes","No")</f>
        <v>No</v>
      </c>
      <c r="B67" s="70"/>
      <c r="C67" s="89" t="s">
        <v>47</v>
      </c>
      <c r="D67" s="140"/>
      <c r="E67" s="236" t="str">
        <f>IF(INDEX('Data Output'!$M:$M,MATCH(LEFT(C67,4),'Data Output'!$E:$E,0))="dd.mm.yy","",INDEX('Data Output'!$M:$M,MATCH(LEFT(C67,4),'Data Output'!$E:$E,0)))</f>
        <v/>
      </c>
      <c r="F67" s="237">
        <f>INDEX('Data Output'!$N:$N,MATCH(LEFT(C67,4),'Data Output'!$E:$E,0))</f>
        <v>0</v>
      </c>
      <c r="G67" s="237">
        <f>INDEX('Data Output'!$O:$O,MATCH(LEFT(C67,4),'Data Output'!$E:$E,0))</f>
        <v>0</v>
      </c>
      <c r="H67" s="237">
        <f>INDEX('Data Output'!$P:$P,MATCH(LEFT(C67,4),'Data Output'!$E:$E,0))</f>
        <v>0</v>
      </c>
      <c r="I67" s="68"/>
      <c r="J67" s="69" t="str">
        <f t="shared" si="67"/>
        <v/>
      </c>
      <c r="K67" s="69" t="str">
        <f t="shared" si="67"/>
        <v/>
      </c>
      <c r="L67" s="69" t="str">
        <f t="shared" si="67"/>
        <v/>
      </c>
      <c r="M67" s="69" t="str">
        <f t="shared" si="67"/>
        <v/>
      </c>
      <c r="N67" s="69" t="str">
        <f t="shared" si="67"/>
        <v/>
      </c>
      <c r="O67" s="69" t="str">
        <f t="shared" si="67"/>
        <v/>
      </c>
      <c r="P67" s="69" t="str">
        <f t="shared" si="67"/>
        <v/>
      </c>
      <c r="Q67" s="69" t="str">
        <f t="shared" si="67"/>
        <v/>
      </c>
      <c r="R67" s="69" t="str">
        <f t="shared" si="67"/>
        <v/>
      </c>
      <c r="S67" s="69" t="str">
        <f t="shared" si="67"/>
        <v/>
      </c>
      <c r="T67" s="69" t="str">
        <f t="shared" si="67"/>
        <v/>
      </c>
      <c r="U67" s="69" t="str">
        <f t="shared" si="67"/>
        <v/>
      </c>
      <c r="V67" s="69" t="str">
        <f t="shared" si="67"/>
        <v/>
      </c>
      <c r="W67" s="69" t="str">
        <f t="shared" si="67"/>
        <v/>
      </c>
      <c r="X67" s="69" t="str">
        <f t="shared" si="67"/>
        <v/>
      </c>
      <c r="Y67" s="69" t="str">
        <f t="shared" si="67"/>
        <v/>
      </c>
      <c r="Z67" s="69" t="str">
        <f t="shared" si="66"/>
        <v/>
      </c>
      <c r="AA67" s="69" t="str">
        <f t="shared" si="66"/>
        <v/>
      </c>
      <c r="AB67" s="69" t="str">
        <f t="shared" si="66"/>
        <v/>
      </c>
      <c r="AC67" s="69" t="str">
        <f t="shared" si="66"/>
        <v/>
      </c>
      <c r="AD67" s="69" t="str">
        <f t="shared" si="66"/>
        <v/>
      </c>
      <c r="AE67" s="69" t="str">
        <f t="shared" si="66"/>
        <v/>
      </c>
      <c r="AF67" s="69" t="str">
        <f t="shared" si="66"/>
        <v/>
      </c>
      <c r="AG67" s="69" t="str">
        <f t="shared" si="66"/>
        <v/>
      </c>
      <c r="AH67" s="69" t="str">
        <f t="shared" si="66"/>
        <v/>
      </c>
      <c r="AI67" s="69" t="str">
        <f t="shared" si="66"/>
        <v/>
      </c>
      <c r="AJ67" s="69" t="str">
        <f t="shared" si="66"/>
        <v/>
      </c>
      <c r="AK67" s="69" t="str">
        <f t="shared" si="66"/>
        <v/>
      </c>
      <c r="AL67" s="69" t="str">
        <f t="shared" si="66"/>
        <v/>
      </c>
      <c r="AM67" s="69" t="str">
        <f t="shared" si="66"/>
        <v/>
      </c>
      <c r="AN67" s="69" t="str">
        <f t="shared" si="66"/>
        <v/>
      </c>
      <c r="AO67" s="69" t="str">
        <f t="shared" si="69"/>
        <v/>
      </c>
      <c r="AP67" s="69" t="str">
        <f t="shared" si="69"/>
        <v/>
      </c>
      <c r="AQ67" s="69" t="str">
        <f t="shared" si="69"/>
        <v/>
      </c>
      <c r="AR67" s="69" t="str">
        <f t="shared" si="69"/>
        <v/>
      </c>
      <c r="AS67" s="69" t="str">
        <f t="shared" si="69"/>
        <v/>
      </c>
      <c r="AT67" s="69" t="str">
        <f t="shared" si="69"/>
        <v/>
      </c>
      <c r="AU67" s="69" t="str">
        <f t="shared" si="69"/>
        <v/>
      </c>
      <c r="AV67" s="69" t="str">
        <f t="shared" si="69"/>
        <v/>
      </c>
      <c r="AW67" s="69" t="str">
        <f t="shared" si="69"/>
        <v/>
      </c>
      <c r="AX67" s="69" t="str">
        <f t="shared" si="69"/>
        <v/>
      </c>
      <c r="AY67" s="69" t="str">
        <f t="shared" si="69"/>
        <v/>
      </c>
      <c r="AZ67" s="69" t="str">
        <f t="shared" si="69"/>
        <v/>
      </c>
      <c r="BA67" s="69" t="str">
        <f t="shared" si="69"/>
        <v/>
      </c>
      <c r="BB67" s="69" t="str">
        <f t="shared" si="69"/>
        <v/>
      </c>
      <c r="BC67" s="69" t="str">
        <f t="shared" si="69"/>
        <v/>
      </c>
      <c r="BD67" s="69" t="str">
        <f t="shared" si="69"/>
        <v/>
      </c>
      <c r="BE67" s="69" t="str">
        <f t="shared" si="68"/>
        <v/>
      </c>
      <c r="BF67" s="69" t="str">
        <f t="shared" si="68"/>
        <v/>
      </c>
      <c r="BG67" s="69" t="str">
        <f t="shared" si="68"/>
        <v/>
      </c>
      <c r="BH67" s="69" t="str">
        <f t="shared" si="68"/>
        <v/>
      </c>
      <c r="BI67" s="69" t="str">
        <f t="shared" si="68"/>
        <v/>
      </c>
      <c r="BJ67" s="69" t="str">
        <f t="shared" si="68"/>
        <v/>
      </c>
      <c r="BK67" s="69" t="str">
        <f t="shared" si="68"/>
        <v/>
      </c>
      <c r="BL67" s="69" t="str">
        <f t="shared" si="68"/>
        <v/>
      </c>
      <c r="BM67" s="69" t="str">
        <f t="shared" si="68"/>
        <v/>
      </c>
      <c r="BN67" s="70"/>
    </row>
    <row r="68" spans="1:66" x14ac:dyDescent="0.5">
      <c r="B68" s="70"/>
      <c r="C68" s="72"/>
      <c r="D68" s="71"/>
      <c r="E68" s="73"/>
      <c r="F68" s="73"/>
      <c r="G68" s="73"/>
      <c r="H68" s="74"/>
      <c r="I68" s="68"/>
      <c r="J68" s="69" t="str">
        <f t="shared" ref="J68:S69" si="70">IF(AND($D68="Goal",J$5&gt;=$E68,J$5&lt;=$E68+$H68-1),2,IF(AND($D68="Milestone",J$5&gt;=$E68,J$5&lt;=$E68+$H68-1),1,""))</f>
        <v/>
      </c>
      <c r="K68" s="69" t="str">
        <f t="shared" si="70"/>
        <v/>
      </c>
      <c r="L68" s="69" t="str">
        <f t="shared" si="70"/>
        <v/>
      </c>
      <c r="M68" s="69" t="str">
        <f t="shared" si="70"/>
        <v/>
      </c>
      <c r="N68" s="69" t="str">
        <f t="shared" si="70"/>
        <v/>
      </c>
      <c r="O68" s="69" t="str">
        <f t="shared" si="70"/>
        <v/>
      </c>
      <c r="P68" s="69" t="str">
        <f t="shared" si="70"/>
        <v/>
      </c>
      <c r="Q68" s="69" t="str">
        <f t="shared" si="70"/>
        <v/>
      </c>
      <c r="R68" s="69" t="str">
        <f t="shared" si="70"/>
        <v/>
      </c>
      <c r="S68" s="69" t="str">
        <f t="shared" si="70"/>
        <v/>
      </c>
      <c r="T68" s="69" t="str">
        <f t="shared" ref="T68:AC69" si="71">IF(AND($D68="Goal",T$5&gt;=$E68,T$5&lt;=$E68+$H68-1),2,IF(AND($D68="Milestone",T$5&gt;=$E68,T$5&lt;=$E68+$H68-1),1,""))</f>
        <v/>
      </c>
      <c r="U68" s="69" t="str">
        <f t="shared" si="71"/>
        <v/>
      </c>
      <c r="V68" s="69" t="str">
        <f t="shared" si="71"/>
        <v/>
      </c>
      <c r="W68" s="69" t="str">
        <f t="shared" si="71"/>
        <v/>
      </c>
      <c r="X68" s="69" t="str">
        <f t="shared" si="71"/>
        <v/>
      </c>
      <c r="Y68" s="69" t="str">
        <f t="shared" si="71"/>
        <v/>
      </c>
      <c r="Z68" s="69" t="str">
        <f t="shared" si="71"/>
        <v/>
      </c>
      <c r="AA68" s="69" t="str">
        <f t="shared" si="71"/>
        <v/>
      </c>
      <c r="AB68" s="69" t="str">
        <f t="shared" si="71"/>
        <v/>
      </c>
      <c r="AC68" s="69" t="str">
        <f t="shared" si="71"/>
        <v/>
      </c>
      <c r="AD68" s="69" t="str">
        <f t="shared" ref="AD68:AM69" si="72">IF(AND($D68="Goal",AD$5&gt;=$E68,AD$5&lt;=$E68+$H68-1),2,IF(AND($D68="Milestone",AD$5&gt;=$E68,AD$5&lt;=$E68+$H68-1),1,""))</f>
        <v/>
      </c>
      <c r="AE68" s="69" t="str">
        <f t="shared" si="72"/>
        <v/>
      </c>
      <c r="AF68" s="69" t="str">
        <f t="shared" si="72"/>
        <v/>
      </c>
      <c r="AG68" s="69" t="str">
        <f t="shared" si="72"/>
        <v/>
      </c>
      <c r="AH68" s="69" t="str">
        <f t="shared" si="72"/>
        <v/>
      </c>
      <c r="AI68" s="69" t="str">
        <f t="shared" si="72"/>
        <v/>
      </c>
      <c r="AJ68" s="69" t="str">
        <f t="shared" si="72"/>
        <v/>
      </c>
      <c r="AK68" s="69" t="str">
        <f t="shared" si="72"/>
        <v/>
      </c>
      <c r="AL68" s="69" t="str">
        <f t="shared" si="72"/>
        <v/>
      </c>
      <c r="AM68" s="69" t="str">
        <f t="shared" si="72"/>
        <v/>
      </c>
      <c r="AN68" s="69" t="str">
        <f t="shared" ref="AN68:AW69" si="73">IF(AND($D68="Goal",AN$5&gt;=$E68,AN$5&lt;=$E68+$H68-1),2,IF(AND($D68="Milestone",AN$5&gt;=$E68,AN$5&lt;=$E68+$H68-1),1,""))</f>
        <v/>
      </c>
      <c r="AO68" s="69" t="str">
        <f t="shared" si="73"/>
        <v/>
      </c>
      <c r="AP68" s="69" t="str">
        <f t="shared" si="73"/>
        <v/>
      </c>
      <c r="AQ68" s="69" t="str">
        <f t="shared" si="73"/>
        <v/>
      </c>
      <c r="AR68" s="69" t="str">
        <f t="shared" si="73"/>
        <v/>
      </c>
      <c r="AS68" s="69" t="str">
        <f t="shared" si="73"/>
        <v/>
      </c>
      <c r="AT68" s="69" t="str">
        <f t="shared" si="73"/>
        <v/>
      </c>
      <c r="AU68" s="69" t="str">
        <f t="shared" si="73"/>
        <v/>
      </c>
      <c r="AV68" s="69" t="str">
        <f t="shared" si="73"/>
        <v/>
      </c>
      <c r="AW68" s="69" t="str">
        <f t="shared" si="73"/>
        <v/>
      </c>
      <c r="AX68" s="69" t="str">
        <f t="shared" ref="AX68:BG69" si="74">IF(AND($D68="Goal",AX$5&gt;=$E68,AX$5&lt;=$E68+$H68-1),2,IF(AND($D68="Milestone",AX$5&gt;=$E68,AX$5&lt;=$E68+$H68-1),1,""))</f>
        <v/>
      </c>
      <c r="AY68" s="69" t="str">
        <f t="shared" si="74"/>
        <v/>
      </c>
      <c r="AZ68" s="69" t="str">
        <f t="shared" si="74"/>
        <v/>
      </c>
      <c r="BA68" s="69" t="str">
        <f t="shared" si="74"/>
        <v/>
      </c>
      <c r="BB68" s="69" t="str">
        <f t="shared" si="74"/>
        <v/>
      </c>
      <c r="BC68" s="69" t="str">
        <f t="shared" si="74"/>
        <v/>
      </c>
      <c r="BD68" s="69" t="str">
        <f t="shared" si="74"/>
        <v/>
      </c>
      <c r="BE68" s="69" t="str">
        <f t="shared" si="74"/>
        <v/>
      </c>
      <c r="BF68" s="69" t="str">
        <f t="shared" si="74"/>
        <v/>
      </c>
      <c r="BG68" s="69" t="str">
        <f t="shared" si="74"/>
        <v/>
      </c>
      <c r="BH68" s="69" t="str">
        <f t="shared" ref="BH68:BM69" si="75">IF(AND($D68="Goal",BH$5&gt;=$E68,BH$5&lt;=$E68+$H68-1),2,IF(AND($D68="Milestone",BH$5&gt;=$E68,BH$5&lt;=$E68+$H68-1),1,""))</f>
        <v/>
      </c>
      <c r="BI68" s="69" t="str">
        <f t="shared" si="75"/>
        <v/>
      </c>
      <c r="BJ68" s="69" t="str">
        <f t="shared" si="75"/>
        <v/>
      </c>
      <c r="BK68" s="69" t="str">
        <f t="shared" si="75"/>
        <v/>
      </c>
      <c r="BL68" s="69" t="str">
        <f t="shared" si="75"/>
        <v/>
      </c>
      <c r="BM68" s="69" t="str">
        <f t="shared" si="75"/>
        <v/>
      </c>
      <c r="BN68" s="70"/>
    </row>
    <row r="69" spans="1:66" x14ac:dyDescent="0.5">
      <c r="B69" s="70"/>
      <c r="C69" s="59"/>
      <c r="D69" s="71"/>
      <c r="E69" s="61"/>
      <c r="F69" s="61"/>
      <c r="G69" s="216"/>
      <c r="H69" s="62"/>
      <c r="I69" s="68"/>
      <c r="J69" s="69" t="str">
        <f t="shared" si="70"/>
        <v/>
      </c>
      <c r="K69" s="69" t="str">
        <f t="shared" si="70"/>
        <v/>
      </c>
      <c r="L69" s="69" t="str">
        <f t="shared" si="70"/>
        <v/>
      </c>
      <c r="M69" s="69" t="str">
        <f t="shared" si="70"/>
        <v/>
      </c>
      <c r="N69" s="69" t="str">
        <f t="shared" si="70"/>
        <v/>
      </c>
      <c r="O69" s="69" t="str">
        <f t="shared" si="70"/>
        <v/>
      </c>
      <c r="P69" s="69" t="str">
        <f t="shared" si="70"/>
        <v/>
      </c>
      <c r="Q69" s="69" t="str">
        <f t="shared" si="70"/>
        <v/>
      </c>
      <c r="R69" s="69" t="str">
        <f t="shared" si="70"/>
        <v/>
      </c>
      <c r="S69" s="69" t="str">
        <f t="shared" si="70"/>
        <v/>
      </c>
      <c r="T69" s="69" t="str">
        <f t="shared" si="71"/>
        <v/>
      </c>
      <c r="U69" s="69" t="str">
        <f t="shared" si="71"/>
        <v/>
      </c>
      <c r="V69" s="69" t="str">
        <f t="shared" si="71"/>
        <v/>
      </c>
      <c r="W69" s="69" t="str">
        <f t="shared" si="71"/>
        <v/>
      </c>
      <c r="X69" s="69" t="str">
        <f t="shared" si="71"/>
        <v/>
      </c>
      <c r="Y69" s="69" t="str">
        <f t="shared" si="71"/>
        <v/>
      </c>
      <c r="Z69" s="69" t="str">
        <f t="shared" si="71"/>
        <v/>
      </c>
      <c r="AA69" s="69" t="str">
        <f t="shared" si="71"/>
        <v/>
      </c>
      <c r="AB69" s="69" t="str">
        <f t="shared" si="71"/>
        <v/>
      </c>
      <c r="AC69" s="69" t="str">
        <f t="shared" si="71"/>
        <v/>
      </c>
      <c r="AD69" s="69" t="str">
        <f t="shared" si="72"/>
        <v/>
      </c>
      <c r="AE69" s="69" t="str">
        <f t="shared" si="72"/>
        <v/>
      </c>
      <c r="AF69" s="69" t="str">
        <f t="shared" si="72"/>
        <v/>
      </c>
      <c r="AG69" s="69" t="str">
        <f t="shared" si="72"/>
        <v/>
      </c>
      <c r="AH69" s="69" t="str">
        <f t="shared" si="72"/>
        <v/>
      </c>
      <c r="AI69" s="69" t="str">
        <f t="shared" si="72"/>
        <v/>
      </c>
      <c r="AJ69" s="69" t="str">
        <f t="shared" si="72"/>
        <v/>
      </c>
      <c r="AK69" s="69" t="str">
        <f t="shared" si="72"/>
        <v/>
      </c>
      <c r="AL69" s="69" t="str">
        <f t="shared" si="72"/>
        <v/>
      </c>
      <c r="AM69" s="69" t="str">
        <f t="shared" si="72"/>
        <v/>
      </c>
      <c r="AN69" s="69" t="str">
        <f t="shared" si="73"/>
        <v/>
      </c>
      <c r="AO69" s="69" t="str">
        <f t="shared" si="73"/>
        <v/>
      </c>
      <c r="AP69" s="69" t="str">
        <f t="shared" si="73"/>
        <v/>
      </c>
      <c r="AQ69" s="69" t="str">
        <f t="shared" si="73"/>
        <v/>
      </c>
      <c r="AR69" s="69" t="str">
        <f t="shared" si="73"/>
        <v/>
      </c>
      <c r="AS69" s="69" t="str">
        <f t="shared" si="73"/>
        <v/>
      </c>
      <c r="AT69" s="69" t="str">
        <f t="shared" si="73"/>
        <v/>
      </c>
      <c r="AU69" s="69" t="str">
        <f t="shared" si="73"/>
        <v/>
      </c>
      <c r="AV69" s="69" t="str">
        <f t="shared" si="73"/>
        <v/>
      </c>
      <c r="AW69" s="69" t="str">
        <f t="shared" si="73"/>
        <v/>
      </c>
      <c r="AX69" s="69" t="str">
        <f t="shared" si="74"/>
        <v/>
      </c>
      <c r="AY69" s="69" t="str">
        <f t="shared" si="74"/>
        <v/>
      </c>
      <c r="AZ69" s="69" t="str">
        <f t="shared" si="74"/>
        <v/>
      </c>
      <c r="BA69" s="69" t="str">
        <f t="shared" si="74"/>
        <v/>
      </c>
      <c r="BB69" s="69" t="str">
        <f t="shared" si="74"/>
        <v/>
      </c>
      <c r="BC69" s="69" t="str">
        <f t="shared" si="74"/>
        <v/>
      </c>
      <c r="BD69" s="69" t="str">
        <f t="shared" si="74"/>
        <v/>
      </c>
      <c r="BE69" s="69" t="str">
        <f t="shared" si="74"/>
        <v/>
      </c>
      <c r="BF69" s="69" t="str">
        <f t="shared" si="74"/>
        <v/>
      </c>
      <c r="BG69" s="69" t="str">
        <f t="shared" si="74"/>
        <v/>
      </c>
      <c r="BH69" s="69" t="str">
        <f t="shared" si="75"/>
        <v/>
      </c>
      <c r="BI69" s="69" t="str">
        <f t="shared" si="75"/>
        <v/>
      </c>
      <c r="BJ69" s="69" t="str">
        <f t="shared" si="75"/>
        <v/>
      </c>
      <c r="BK69" s="69" t="str">
        <f t="shared" si="75"/>
        <v/>
      </c>
      <c r="BL69" s="69" t="str">
        <f t="shared" si="75"/>
        <v/>
      </c>
      <c r="BM69" s="69" t="str">
        <f t="shared" si="75"/>
        <v/>
      </c>
      <c r="BN69" s="70"/>
    </row>
    <row r="70" spans="1:66" ht="17" thickBot="1" x14ac:dyDescent="0.55000000000000004">
      <c r="B70" s="70"/>
      <c r="C70" s="75" t="s">
        <v>95</v>
      </c>
      <c r="D70" s="75"/>
      <c r="E70" s="76"/>
      <c r="F70" s="76"/>
      <c r="G70" s="76"/>
      <c r="H70" s="75"/>
      <c r="I70" s="77"/>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0"/>
    </row>
    <row r="71" spans="1:66" x14ac:dyDescent="0.5">
      <c r="B71" s="48"/>
      <c r="C71" s="48"/>
      <c r="D71" s="48"/>
      <c r="E71" s="79"/>
      <c r="F71" s="79"/>
      <c r="G71" s="79"/>
      <c r="H71" s="80"/>
      <c r="I71" s="81"/>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row>
    <row r="72" spans="1:66" x14ac:dyDescent="0.5">
      <c r="B72" s="48"/>
      <c r="C72" s="48"/>
      <c r="D72" s="48"/>
      <c r="E72" s="79"/>
      <c r="F72" s="79"/>
      <c r="G72" s="79"/>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row>
    <row r="75" spans="1:66" ht="24.65" hidden="1" x14ac:dyDescent="0.6">
      <c r="J75" s="51" t="e">
        <f>TEXT(J$5,"mmmm")</f>
        <v>#VALUE!</v>
      </c>
      <c r="K75" s="51" t="str">
        <f t="shared" ref="K75:BM75" si="76">TEXT(K$5,"mmmm")</f>
        <v>January</v>
      </c>
      <c r="L75" s="51" t="str">
        <f t="shared" si="76"/>
        <v>January</v>
      </c>
      <c r="M75" s="51" t="str">
        <f t="shared" si="76"/>
        <v>January</v>
      </c>
      <c r="N75" s="51" t="str">
        <f t="shared" si="76"/>
        <v>January</v>
      </c>
      <c r="O75" s="51" t="str">
        <f t="shared" si="76"/>
        <v>January</v>
      </c>
      <c r="P75" s="51" t="str">
        <f t="shared" si="76"/>
        <v>February</v>
      </c>
      <c r="Q75" s="51" t="str">
        <f t="shared" si="76"/>
        <v>February</v>
      </c>
      <c r="R75" s="51" t="str">
        <f t="shared" si="76"/>
        <v>February</v>
      </c>
      <c r="S75" s="51" t="str">
        <f t="shared" si="76"/>
        <v>February</v>
      </c>
      <c r="T75" s="51" t="str">
        <f t="shared" si="76"/>
        <v>March</v>
      </c>
      <c r="U75" s="51" t="str">
        <f t="shared" si="76"/>
        <v>March</v>
      </c>
      <c r="V75" s="51" t="str">
        <f t="shared" si="76"/>
        <v>March</v>
      </c>
      <c r="W75" s="51" t="str">
        <f t="shared" si="76"/>
        <v>March</v>
      </c>
      <c r="X75" s="51" t="str">
        <f t="shared" si="76"/>
        <v>April</v>
      </c>
      <c r="Y75" s="51" t="str">
        <f t="shared" si="76"/>
        <v>April</v>
      </c>
      <c r="Z75" s="51" t="str">
        <f t="shared" si="76"/>
        <v>April</v>
      </c>
      <c r="AA75" s="51" t="str">
        <f t="shared" si="76"/>
        <v>April</v>
      </c>
      <c r="AB75" s="51" t="str">
        <f t="shared" si="76"/>
        <v>April</v>
      </c>
      <c r="AC75" s="51" t="str">
        <f t="shared" si="76"/>
        <v>May</v>
      </c>
      <c r="AD75" s="51" t="str">
        <f t="shared" si="76"/>
        <v>May</v>
      </c>
      <c r="AE75" s="51" t="str">
        <f t="shared" si="76"/>
        <v>May</v>
      </c>
      <c r="AF75" s="51" t="str">
        <f t="shared" si="76"/>
        <v>May</v>
      </c>
      <c r="AG75" s="51" t="str">
        <f t="shared" si="76"/>
        <v>June</v>
      </c>
      <c r="AH75" s="51" t="str">
        <f t="shared" si="76"/>
        <v>June</v>
      </c>
      <c r="AI75" s="51" t="str">
        <f t="shared" si="76"/>
        <v>June</v>
      </c>
      <c r="AJ75" s="51" t="str">
        <f t="shared" si="76"/>
        <v>June</v>
      </c>
      <c r="AK75" s="51" t="str">
        <f t="shared" si="76"/>
        <v>July</v>
      </c>
      <c r="AL75" s="51" t="str">
        <f t="shared" si="76"/>
        <v>July</v>
      </c>
      <c r="AM75" s="51" t="str">
        <f t="shared" si="76"/>
        <v>July</v>
      </c>
      <c r="AN75" s="51" t="str">
        <f t="shared" si="76"/>
        <v>July</v>
      </c>
      <c r="AO75" s="51" t="str">
        <f t="shared" si="76"/>
        <v>July</v>
      </c>
      <c r="AP75" s="51" t="str">
        <f t="shared" si="76"/>
        <v>August</v>
      </c>
      <c r="AQ75" s="51" t="str">
        <f t="shared" si="76"/>
        <v>August</v>
      </c>
      <c r="AR75" s="51" t="str">
        <f t="shared" si="76"/>
        <v>August</v>
      </c>
      <c r="AS75" s="51" t="str">
        <f t="shared" si="76"/>
        <v>August</v>
      </c>
      <c r="AT75" s="51" t="str">
        <f t="shared" si="76"/>
        <v>September</v>
      </c>
      <c r="AU75" s="51" t="str">
        <f t="shared" si="76"/>
        <v>September</v>
      </c>
      <c r="AV75" s="51" t="str">
        <f t="shared" si="76"/>
        <v>September</v>
      </c>
      <c r="AW75" s="51" t="str">
        <f t="shared" si="76"/>
        <v>September</v>
      </c>
      <c r="AX75" s="51" t="str">
        <f t="shared" si="76"/>
        <v>October</v>
      </c>
      <c r="AY75" s="51" t="str">
        <f t="shared" si="76"/>
        <v>October</v>
      </c>
      <c r="AZ75" s="51" t="str">
        <f t="shared" si="76"/>
        <v>October</v>
      </c>
      <c r="BA75" s="51" t="str">
        <f t="shared" si="76"/>
        <v>October</v>
      </c>
      <c r="BB75" s="51" t="str">
        <f t="shared" si="76"/>
        <v>October</v>
      </c>
      <c r="BC75" s="51" t="str">
        <f t="shared" si="76"/>
        <v>November</v>
      </c>
      <c r="BD75" s="51" t="str">
        <f t="shared" si="76"/>
        <v>November</v>
      </c>
      <c r="BE75" s="51" t="str">
        <f t="shared" si="76"/>
        <v>November</v>
      </c>
      <c r="BF75" s="51" t="str">
        <f t="shared" si="76"/>
        <v>November</v>
      </c>
      <c r="BG75" s="51" t="str">
        <f t="shared" si="76"/>
        <v>December</v>
      </c>
      <c r="BH75" s="51" t="str">
        <f t="shared" si="76"/>
        <v>December</v>
      </c>
      <c r="BI75" s="51" t="str">
        <f t="shared" si="76"/>
        <v>December</v>
      </c>
      <c r="BJ75" s="51" t="str">
        <f t="shared" si="76"/>
        <v>December</v>
      </c>
      <c r="BK75" s="51" t="str">
        <f t="shared" si="76"/>
        <v>December</v>
      </c>
      <c r="BL75" s="51" t="str">
        <f t="shared" si="76"/>
        <v>January</v>
      </c>
      <c r="BM75" s="51" t="str">
        <f t="shared" si="76"/>
        <v>January</v>
      </c>
    </row>
  </sheetData>
  <sheetProtection sheet="1" selectLockedCells="1"/>
  <mergeCells count="5">
    <mergeCell ref="C3:D3"/>
    <mergeCell ref="C4:D4"/>
    <mergeCell ref="C5:I5"/>
    <mergeCell ref="C1:H1"/>
    <mergeCell ref="E3:F3"/>
  </mergeCells>
  <conditionalFormatting sqref="T7:BM70 S7:S9 S11:S70 J5:BM5 J6:Q6 J7:R70 K10:BM67">
    <cfRule type="expression" dxfId="40" priority="23">
      <formula>AND(TODAY()&gt;=J$5,TODAY()&lt;K$5)</formula>
    </cfRule>
  </conditionalFormatting>
  <conditionalFormatting sqref="W4:BM4">
    <cfRule type="expression" dxfId="39" priority="26">
      <formula>W$5&lt;=EOMONTH($J$5,0)</formula>
    </cfRule>
  </conditionalFormatting>
  <conditionalFormatting sqref="W4:BM4">
    <cfRule type="expression" dxfId="38" priority="25">
      <formula>AND(W$5&lt;=EOMONTH($J$5,2),W$5&gt;EOMONTH($J$5,0),W$5&gt;EOMONTH($J$5,1))</formula>
    </cfRule>
  </conditionalFormatting>
  <conditionalFormatting sqref="W4:BM4">
    <cfRule type="expression" dxfId="37" priority="24">
      <formula>AND(W$5&lt;=EOMONTH($J$5,1),W$5&gt;EOMONTH($J$5,0))</formula>
    </cfRule>
  </conditionalFormatting>
  <conditionalFormatting sqref="J70:BM70">
    <cfRule type="expression" dxfId="36" priority="28" stopIfTrue="1">
      <formula>AND(#REF!="Low Risk",J$5&gt;=#REF!,J$5&lt;=#REF!+#REF!-1)</formula>
    </cfRule>
    <cfRule type="expression" dxfId="35" priority="29" stopIfTrue="1">
      <formula>AND(#REF!="High Risk",J$5&gt;=#REF!,J$5&lt;=#REF!+#REF!-1)</formula>
    </cfRule>
    <cfRule type="expression" dxfId="34" priority="30" stopIfTrue="1">
      <formula>AND(#REF!="On Track",J$5&gt;=#REF!,J$5&lt;=#REF!+#REF!-1)</formula>
    </cfRule>
    <cfRule type="expression" dxfId="33" priority="31" stopIfTrue="1">
      <formula>AND(#REF!="Med Risk",J$5&gt;=#REF!,J$5&lt;=#REF!+#REF!-1)</formula>
    </cfRule>
    <cfRule type="expression" dxfId="32" priority="32" stopIfTrue="1">
      <formula>AND(LEN(#REF!)=0,J$5&gt;=#REF!,J$5&lt;=#REF!+#REF!-1)</formula>
    </cfRule>
  </conditionalFormatting>
  <conditionalFormatting sqref="C38 C53:C54 C68:C69 C9:C23">
    <cfRule type="cellIs" dxfId="31" priority="22" operator="equal">
      <formula>"Select task if required"</formula>
    </cfRule>
  </conditionalFormatting>
  <conditionalFormatting sqref="T8:BM69 S8:S9 S11:S69 J8:R69 K10:BM67">
    <cfRule type="expression" dxfId="30" priority="34" stopIfTrue="1">
      <formula>AND($D8="Regular Task",J$5&gt;=$E8,J$5&lt;=$E8+$H8-1)</formula>
    </cfRule>
    <cfRule type="expression" dxfId="29" priority="35" stopIfTrue="1">
      <formula>AND($D8="High Priority",J$5&gt;=$E8,J$5&lt;=$E8+$H8-1)</formula>
    </cfRule>
    <cfRule type="expression" dxfId="28" priority="36" stopIfTrue="1">
      <formula>AND($D8="On Track",J$5&gt;=$E8,J$5&lt;=$E8+$H8-1)</formula>
    </cfRule>
    <cfRule type="expression" dxfId="27" priority="37" stopIfTrue="1">
      <formula>AND($D8="Priority",J$5&gt;=$E8,J$5&lt;=$E8+$H8-1)</formula>
    </cfRule>
    <cfRule type="expression" dxfId="26" priority="38" stopIfTrue="1">
      <formula>AND(LEN($D8)=0,J$5&gt;=$E8,J$5&lt;=$E8+$H8-1)</formula>
    </cfRule>
  </conditionalFormatting>
  <conditionalFormatting sqref="S10:S67">
    <cfRule type="expression" dxfId="25" priority="21">
      <formula>AND(TODAY()&gt;=S$5,TODAY()&lt;T$5)</formula>
    </cfRule>
  </conditionalFormatting>
  <conditionalFormatting sqref="S10:S67">
    <cfRule type="expression" dxfId="24" priority="16" stopIfTrue="1">
      <formula>AND($D10="Regular Task",S$5&gt;=$E10,S$5&lt;=$E10+$H10-1)</formula>
    </cfRule>
    <cfRule type="expression" dxfId="23" priority="17" stopIfTrue="1">
      <formula>AND($D10="High Priority",S$5&gt;=$E10,S$5&lt;=$E10+$H10-1)</formula>
    </cfRule>
    <cfRule type="expression" dxfId="22" priority="18" stopIfTrue="1">
      <formula>AND($D10="On Track",S$5&gt;=$E10,S$5&lt;=$E10+$H10-1)</formula>
    </cfRule>
    <cfRule type="expression" dxfId="21" priority="19" stopIfTrue="1">
      <formula>AND($D10="Priority",S$5&gt;=$E10,S$5&lt;=$E10+$H10-1)</formula>
    </cfRule>
    <cfRule type="expression" dxfId="20" priority="20" stopIfTrue="1">
      <formula>AND(LEN($D10)=0,S$5&gt;=$E10,S$5&lt;=$E10+$H10-1)</formula>
    </cfRule>
  </conditionalFormatting>
  <conditionalFormatting sqref="A9">
    <cfRule type="cellIs" dxfId="19" priority="15" operator="equal">
      <formula>"Select task if required"</formula>
    </cfRule>
  </conditionalFormatting>
  <conditionalFormatting sqref="A23">
    <cfRule type="cellIs" dxfId="18" priority="14" operator="equal">
      <formula>"Select task if required"</formula>
    </cfRule>
  </conditionalFormatting>
  <conditionalFormatting sqref="A38">
    <cfRule type="cellIs" dxfId="17" priority="13" operator="equal">
      <formula>"Select task if required"</formula>
    </cfRule>
  </conditionalFormatting>
  <conditionalFormatting sqref="A54">
    <cfRule type="cellIs" dxfId="16" priority="12" operator="equal">
      <formula>"Select task if required"</formula>
    </cfRule>
  </conditionalFormatting>
  <conditionalFormatting sqref="C10:H69">
    <cfRule type="expression" dxfId="15" priority="10">
      <formula>IF($A10="No",TRUE,FALSE)</formula>
    </cfRule>
  </conditionalFormatting>
  <conditionalFormatting sqref="C24">
    <cfRule type="cellIs" dxfId="14" priority="9" operator="equal">
      <formula>"Select task if required"</formula>
    </cfRule>
  </conditionalFormatting>
  <conditionalFormatting sqref="C25:C35">
    <cfRule type="cellIs" dxfId="13" priority="8" operator="equal">
      <formula>"Select task if required"</formula>
    </cfRule>
  </conditionalFormatting>
  <conditionalFormatting sqref="C34">
    <cfRule type="cellIs" dxfId="12" priority="7" operator="equal">
      <formula>"Select task if required"</formula>
    </cfRule>
  </conditionalFormatting>
  <conditionalFormatting sqref="C35">
    <cfRule type="cellIs" dxfId="11" priority="6" operator="equal">
      <formula>"Select task if required"</formula>
    </cfRule>
  </conditionalFormatting>
  <conditionalFormatting sqref="C39:C52">
    <cfRule type="cellIs" dxfId="10" priority="5" operator="equal">
      <formula>"Select task if required"</formula>
    </cfRule>
  </conditionalFormatting>
  <conditionalFormatting sqref="C55:C67">
    <cfRule type="cellIs" dxfId="9" priority="4" operator="equal">
      <formula>"Select task if required"</formula>
    </cfRule>
  </conditionalFormatting>
  <conditionalFormatting sqref="R6:BM6">
    <cfRule type="expression" dxfId="8" priority="3">
      <formula>AND(TODAY()&gt;=R$5,TODAY()&lt;S$5)</formula>
    </cfRule>
  </conditionalFormatting>
  <conditionalFormatting sqref="J75:BM75">
    <cfRule type="expression" dxfId="7" priority="2">
      <formula>J$5&lt;=EOMONTH($J$5,0)</formula>
    </cfRule>
  </conditionalFormatting>
  <conditionalFormatting sqref="J75:BM75">
    <cfRule type="expression" dxfId="6" priority="1">
      <formula>AND(J$5&lt;=EOMONTH($J$5,1),J$5&gt;EOMONTH($J$5,0))</formula>
    </cfRule>
  </conditionalFormatting>
  <dataValidations xWindow="357" yWindow="687" count="48">
    <dataValidation allowBlank="1" showInputMessage="1" showErrorMessage="1" prompt="Cells I5-BL5 have the day number of the month for the Month represented in the cell block above each date cell and are auto calculated. Do not modify these cells. Today's date is outlined in Red (hex #AD3815) from today's date in row 5" sqref="C5:I5" xr:uid="{00000000-0002-0000-0700-000000000000}"/>
    <dataValidation type="list" allowBlank="1" showInputMessage="1" showErrorMessage="1" sqref="D10:D22 D24:D37 D39:D53 D55:D69" xr:uid="{00000000-0002-0000-0700-000001000000}">
      <formula1>"Goal,Milestone,On Track, Regular Task, Priority, High Priority"</formula1>
    </dataValidation>
    <dataValidation type="whole" operator="greaterThanOrEqual" allowBlank="1" showInputMessage="1" promptTitle="Display Increment" prompt="Changing this number will change the Gantt Chart view." sqref="E4" xr:uid="{00000000-0002-0000-0700-000002000000}">
      <formula1>0</formula1>
    </dataValidation>
    <dataValidation type="list" allowBlank="1" showInputMessage="1" showErrorMessage="1" sqref="D8" xr:uid="{00000000-0002-0000-0700-000003000000}">
      <formula1>"Goal,Milestone,On Track, Low Risk, Med Risk, High Risk"</formula1>
    </dataValidation>
    <dataValidation allowBlank="1" showInputMessage="1" showErrorMessage="1" prompt="This is an empty row" sqref="C69" xr:uid="{00000000-0002-0000-0700-000004000000}"/>
    <dataValidation allowBlank="1" showInputMessage="1" showErrorMessage="1" prompt="This row marks the end of the Gantt milestone data. DO NOT enter anything in this row. _x000a_To add more items, insert new rows above this one." sqref="C70" xr:uid="{00000000-0002-0000-0700-000005000000}"/>
    <dataValidation allowBlank="1" showInputMessage="1" showErrorMessage="1" prompt="Weeks are listed in cells I6 through BL6. The increments can be changed in cell F4." sqref="C6" xr:uid="{00000000-0002-0000-0700-000006000000}"/>
    <dataValidation allowBlank="1" showInputMessage="1" showErrorMessage="1" prompt="This row contains headers for the project schedule that follows below them. _x000a_Navigate from B7 through BL7 to hear the content. The first letter of each day of the week for the date above that heading, starts in cell I7 and continues through cell BL7." sqref="C7" xr:uid="{00000000-0002-0000-0700-000007000000}"/>
    <dataValidation allowBlank="1" showErrorMessage="1" prompt="Enter Project information starting in B9-G9. Sample data in B9-G33. Enter Milestone Description, select a Category from drop-down list, assign someone to item, enter progress, start date &amp; # of days for task to start charting. Next instruction is in A34" sqref="C9" xr:uid="{00000000-0002-0000-0700-000008000000}"/>
    <dataValidation allowBlank="1" showInputMessage="1" showErrorMessage="1" prompt="Risk and vulnerability are key concepts for understanding the potential impacts of climate change on your organisation. To inform robust decision-making these need to be understood – and you need to identify and access relevant evidence." sqref="C26" xr:uid="{00000000-0002-0000-0700-000009000000}"/>
    <dataValidation allowBlank="1" showInputMessage="1" showErrorMessage="1" prompt="There are many (decisions / functions) in your organisation that might be affected by climate change. To identify these you – and consider potential climate-related risks – you will need to engage with an appropriate diversity of (internal) stakeholders. " sqref="C27" xr:uid="{00000000-0002-0000-0700-00000A000000}"/>
    <dataValidation allowBlank="1" showInputMessage="1" showErrorMessage="1" prompt="Your organisation will have been affected by recent weather events. Exploring the consequences of these events with colleagues will highlight current climate-related vulnerabilities – as well as raising awareness within you organisation. " sqref="C28" xr:uid="{00000000-0002-0000-0700-00000B000000}"/>
    <dataValidation allowBlank="1" showInputMessage="1" showErrorMessage="1" prompt="Explore potential long-term climate impacts and vulnerabilities that could affect your organisation. An option is to use scenario and/or storyline approaches that enable you to capture a range of possibilities under future conditions. " sqref="C29" xr:uid="{00000000-0002-0000-0700-00000C000000}"/>
    <dataValidation allowBlank="1" showInputMessage="1" showErrorMessage="1" prompt="A strategic risk assessment is used to evaluate climate risks across your organisation or for key service / asset portfolios. This strategic ‘scan’ helps to understand the changing likelihood / consequence of a range of potential risks. " sqref="C30" xr:uid="{00000000-0002-0000-0700-00000D000000}"/>
    <dataValidation allowBlank="1" showInputMessage="1" showErrorMessage="1" prompt="A project-level risk assessment is focussed on climate risks to a specific project, policy, asset, or location. " sqref="C31" xr:uid="{00000000-0002-0000-0700-00000E000000}"/>
    <dataValidation allowBlank="1" showInputMessage="1" showErrorMessage="1" prompt="As work on adaptation advances, you should seek to identify knowledge gaps that are important to your decision making that could be addressed by seeking external expertise. " sqref="C32" xr:uid="{00000000-0002-0000-0700-00000F000000}"/>
    <dataValidation allowBlank="1" showInputMessage="1" showErrorMessage="1" prompt="Your organisation routinely undertakes strategic and project-level climate change risk assessment - as appropriate within a wider risk management framework (i.e. not just climate). " sqref="C33" xr:uid="{00000000-0002-0000-0700-000010000000}"/>
    <dataValidation allowBlank="1" showInputMessage="1" showErrorMessage="1" prompt="As internal knowledge of climate adaptation grows, it will need to be made accessible to many more people in your organisation – in a form that is easily utilised in their work / responsibilities" sqref="C34" xr:uid="{00000000-0002-0000-0700-000011000000}"/>
    <dataValidation allowBlank="1" showInputMessage="1" showErrorMessage="1" prompt="Climate adaptation is long-term challenge - and your organisation will need to continually learn and adjust to meet it. You will benefit from connecting with a range of potential partners, both locally and internationally" sqref="C35:C37" xr:uid="{00000000-0002-0000-0700-000012000000}"/>
    <dataValidation allowBlank="1" showInputMessage="1" showErrorMessage="1" prompt="Identify adaptation actions that are already under way to demonstrate that your organisation has already begun its adaptation journey." sqref="C39" xr:uid="{00000000-0002-0000-0700-000013000000}"/>
    <dataValidation allowBlank="1" showInputMessage="1" showErrorMessage="1" prompt="Identify how your organisation’s work may relate to the seven adaptation outcomes that are being used to develop the second Scottish Climate Change Adaptation Programme will be useful for making the case for adaptation within your organisation. " sqref="C40" xr:uid="{00000000-0002-0000-0700-000014000000}"/>
    <dataValidation allowBlank="1" showInputMessage="1" showErrorMessage="1" prompt="Develop a ‘climate ready’ vision and define adaptation goals/outcomes that allow you to strategically plan an effective adaptation response.  " sqref="C42" xr:uid="{00000000-0002-0000-0700-000015000000}"/>
    <dataValidation allowBlank="1" showInputMessage="1" showErrorMessage="1" prompt="Consider potential adaptation options. It is important to consider a wide range of actions, both short- and long-term, easy and difficult" sqref="C43" xr:uid="{00000000-0002-0000-0700-000016000000}"/>
    <dataValidation allowBlank="1" showInputMessage="1" showErrorMessage="1" prompt="An ‘initial’ adaptation strategy and action plan can act as a catalyst for raising awareness and resourcing further adaptation work. At this stage, the focus is will mostly be on setting strategic objectives and capacity building initiatives. " sqref="C44" xr:uid="{00000000-0002-0000-0700-000017000000}"/>
    <dataValidation allowBlank="1" showInputMessage="1" showErrorMessage="1" prompt="Your organisation should be able to take early practical action on adaptation by building upon existing projects or implementing no-regret / quick-wins. " sqref="C45" xr:uid="{00000000-0002-0000-0700-000018000000}"/>
    <dataValidation allowBlank="1" showInputMessage="1" showErrorMessage="1" prompt="Developing a strategic approach to adaptation allows you to take account of complexity and uncertainty over the long-term. Using methods like ‘adaptation pathways’ or ‘theory of change’ you can explore a range of possible options over time." sqref="C46" xr:uid="{00000000-0002-0000-0700-000019000000}"/>
    <dataValidation allowBlank="1" showInputMessage="1" showErrorMessage="1" prompt="A process of appraisal will allow your organisation to consider a range of factors when selecting / prioritising from an emerging set of adaptation options. This will help identify robust, acceptable, efficient and effective measures. " sqref="C47" xr:uid="{00000000-0002-0000-0700-00001A000000}"/>
    <dataValidation allowBlank="1" showInputMessage="1" showErrorMessage="1" prompt="A ‘comprehensive’ adaptation strategy and action plan draws together knowledge of climate risk and appraised adaptation options – to translate your strategic objectives into practical action. " sqref="C48" xr:uid="{00000000-0002-0000-0700-00001B000000}"/>
    <dataValidation allowBlank="1" showInputMessage="1" showErrorMessage="1" prompt="Your organisation should now be ready to implement a range of prioritised adaptation actions – with appropriate resources allocated. The actions should contribute to achieving your adaptation outcomes, with suitable M &amp; E. " sqref="C49" xr:uid="{00000000-0002-0000-0700-00001C000000}"/>
    <dataValidation allowBlank="1" showInputMessage="1" showErrorMessage="1" prompt="An adaptive management cycle is a flexible, iterative approach for decision-making when faced with uncertainty, complexity and changing conditions – and well suited to climate adaptation. " sqref="C50" xr:uid="{00000000-0002-0000-0700-00001D000000}"/>
    <dataValidation allowBlank="1" showInputMessage="1" showErrorMessage="1" prompt="For adaptation to become routine, it needs to be mainstreamed into the business-as-usual activities of your organisation when delivering it’s functions/services. " sqref="C51" xr:uid="{00000000-0002-0000-0700-00001E000000}"/>
    <dataValidation allowBlank="1" showInputMessage="1" showErrorMessage="1" prompt="Alongside delivery of other societal priorities (i.e. mitigation, SDGs), climate adaptation will require significant change – it may require transformation, a fundamental change in our ‘systems’. An adaptation transition can be approached using pathways. " sqref="C52" xr:uid="{00000000-0002-0000-0700-00001F000000}"/>
    <dataValidation allowBlank="1" showInputMessage="1" showErrorMessage="1" prompt="Explore what statutory and non-statutory groups, partnerships and forums exist that already feature or have the potential to include adaptation within their remit and research their relevance to your adaptation work.  " sqref="C56" xr:uid="{00000000-0002-0000-0700-000020000000}"/>
    <dataValidation allowBlank="1" showInputMessage="1" showErrorMessage="1" prompt="Join networks and professional institutions to develop personal relationships and connections with adaptation professionals and share learning. " sqref="C55" xr:uid="{00000000-0002-0000-0700-000021000000}"/>
    <dataValidation allowBlank="1" showInputMessage="1" showErrorMessage="1" prompt="Speak with external partners about on-going or future projects, shared priorities and potential alignment – laying the ground-work for collaboration. Engage with relevant groups." sqref="C57" xr:uid="{00000000-0002-0000-0700-000022000000}"/>
    <dataValidation allowBlank="1" showInputMessage="1" showErrorMessage="1" prompt="Take practical action with partners helps to develop strong collaborative partnerships for the future. Seek opportunities for joint action on adaptation.  " sqref="C58" xr:uid="{00000000-0002-0000-0700-000023000000}"/>
    <dataValidation allowBlank="1" showInputMessage="1" showErrorMessage="1" prompt="Highlight and communicate shared priorities, climate risks, and ongoing adaptation actions happening with partners. Use this communication to highlight the importance of your collective action internally and externally.   " sqref="C59" xr:uid="{00000000-0002-0000-0700-000024000000}"/>
    <dataValidation allowBlank="1" showInputMessage="1" showErrorMessage="1" prompt="As you work with partners more frequently and on larger projects, you will need to formalise partnership arrangements - agreeing roles, responsibilities and funding allocations. " sqref="C60" xr:uid="{00000000-0002-0000-0700-000025000000}"/>
    <dataValidation allowBlank="1" showInputMessage="1" showErrorMessage="1" prompt="Delivering adaptation needs to involve a diverse range of stakeholders including communities, businesses and the third sector - look beyond the ‘usual suspects’. " sqref="C61" xr:uid="{00000000-0002-0000-0700-000026000000}"/>
    <dataValidation allowBlank="1" showInputMessage="1" showErrorMessage="1" prompt="Ongoing collaboration with partners can help you deliver an expanding programme of adaptation actions – achieving shared outcomes. " sqref="C62" xr:uid="{00000000-0002-0000-0700-000027000000}"/>
    <dataValidation allowBlank="1" showInputMessage="1" showErrorMessage="1" prompt="Adaptation benefits from sharing experience and learning with others. Your organisation and ‘adaptation champions’ can join key networks – in Scotland and beyond. Aim to link with peer organisations to share ideas / experience and maybe collaborate. " sqref="C63" xr:uid="{00000000-0002-0000-0700-000028000000}"/>
    <dataValidation allowBlank="1" showInputMessage="1" showErrorMessage="1" prompt="Effective partnership working will need on-going effort to maintain and refresh arrangements. Seek opportunities to integrate partnership working alongside your organisation’s efforts to mainstream adaptation into its functions/services. " sqref="C64" xr:uid="{00000000-0002-0000-0700-000029000000}"/>
    <dataValidation allowBlank="1" showInputMessage="1" showErrorMessage="1" prompt="Sustaining engagement with partners and stakeholders requires a significant on-going commitment – involving them in planning, implementation, and evaluation. This will be critical to acceptance and success of your adaptation plans." sqref="C65" xr:uid="{00000000-0002-0000-0700-00002A000000}"/>
    <dataValidation allowBlank="1" showInputMessage="1" showErrorMessage="1" prompt="The delivery of a long-term strategic programme of adaptation will require coordination and collaboration with partners. This includes agreeing resources and co-financing multi-year investment in adaptation actions. " sqref="C66" xr:uid="{00000000-0002-0000-0700-00002B000000}"/>
    <dataValidation allowBlank="1" showInputMessage="1" showErrorMessage="1" prompt="As a leading adaptation partnership, you will have invaluable experience to share – and much still to be learned. Take an active leading role in networks and connect with peer organisations. " sqref="C67" xr:uid="{00000000-0002-0000-0700-00002C000000}"/>
    <dataValidation allowBlank="1" showErrorMessage="1" prompt="_x000a_" sqref="C1:H1" xr:uid="{00000000-0002-0000-0700-00002D000000}"/>
    <dataValidation type="whole" operator="greaterThanOrEqual" allowBlank="1" promptTitle="Display Increment" prompt="Changing this number will change the Gantt Chart view." sqref="F4:G4" xr:uid="{00000000-0002-0000-0700-00002E000000}">
      <formula1>0</formula1>
    </dataValidation>
    <dataValidation type="date" allowBlank="1" showInputMessage="1" showErrorMessage="1" prompt="Input start date - dd/mm/yyyy" sqref="E3:F3" xr:uid="{1C834186-FC87-4B6E-90E4-66EAFF108B73}">
      <formula1>1</formula1>
      <formula2>73415</formula2>
    </dataValidation>
  </dataValidations>
  <pageMargins left="0.7" right="0.7" top="0.75" bottom="0.75" header="0.3" footer="0.3"/>
  <pageSetup paperSize="9" orientation="portrait"/>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39" id="{2056FA77-4A6E-43B7-B978-7FE84249B047}">
            <x14:iconSet iconSet="3Stars" showValue="0" custom="1">
              <x14:cfvo type="percent">
                <xm:f>0</xm:f>
              </x14:cfvo>
              <x14:cfvo type="num">
                <xm:f>1</xm:f>
              </x14:cfvo>
              <x14:cfvo type="num">
                <xm:f>2</xm:f>
              </x14:cfvo>
              <x14:cfIcon iconSet="NoIcons" iconId="0"/>
              <x14:cfIcon iconSet="3Flags" iconId="1"/>
              <x14:cfIcon iconSet="3Signs" iconId="0"/>
            </x14:iconSet>
          </x14:cfRule>
          <xm:sqref>J70:BM70</xm:sqref>
        </x14:conditionalFormatting>
        <x14:conditionalFormatting xmlns:xm="http://schemas.microsoft.com/office/excel/2006/main">
          <x14:cfRule type="iconSet" priority="40" id="{810D9BC2-2D0E-4FFA-B6ED-8533A8A8C0E2}">
            <x14:iconSet iconSet="3Stars" showValue="0" custom="1">
              <x14:cfvo type="percent">
                <xm:f>0</xm:f>
              </x14:cfvo>
              <x14:cfvo type="num">
                <xm:f>1</xm:f>
              </x14:cfvo>
              <x14:cfvo type="num">
                <xm:f>2</xm:f>
              </x14:cfvo>
              <x14:cfIcon iconSet="NoIcons" iconId="0"/>
              <x14:cfIcon iconSet="3Flags" iconId="1"/>
              <x14:cfIcon iconSet="3Signs" iconId="0"/>
            </x14:iconSet>
          </x14:cfRule>
          <xm:sqref>J8:BM69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CA718-6E83-428C-8969-608814C46D4F}">
  <dimension ref="A1:X291"/>
  <sheetViews>
    <sheetView zoomScale="85" zoomScaleNormal="85" workbookViewId="0">
      <pane ySplit="1" topLeftCell="A257" activePane="bottomLeft" state="frozen"/>
      <selection activeCell="C3" sqref="C3:C14"/>
      <selection pane="bottomLeft" activeCell="G62" sqref="G62:G71"/>
    </sheetView>
  </sheetViews>
  <sheetFormatPr defaultRowHeight="20.75" customHeight="1" x14ac:dyDescent="0.5"/>
  <cols>
    <col min="1" max="2" width="12.6328125" customWidth="1"/>
    <col min="3" max="3" width="13.453125" customWidth="1"/>
    <col min="4" max="4" width="29.453125" style="208" customWidth="1"/>
    <col min="5" max="5" width="12.81640625" style="208" customWidth="1"/>
    <col min="6" max="8" width="12.6328125" style="208" customWidth="1"/>
    <col min="9" max="9" width="27.453125" style="208" customWidth="1"/>
    <col min="10" max="12" width="12.6328125" style="208" customWidth="1"/>
    <col min="13" max="13" width="14.08984375" style="208" customWidth="1"/>
    <col min="14" max="16" width="12.6328125" style="208" customWidth="1"/>
    <col min="17" max="17" width="14.54296875" style="208" customWidth="1"/>
    <col min="18" max="19" width="12.6328125" style="208" customWidth="1"/>
    <col min="20" max="24" width="12.36328125" style="41" customWidth="1"/>
  </cols>
  <sheetData>
    <row r="1" spans="1:20" s="41" customFormat="1" ht="71" customHeight="1" x14ac:dyDescent="0.5">
      <c r="A1" s="41" t="s">
        <v>244</v>
      </c>
      <c r="B1" s="41" t="s">
        <v>229</v>
      </c>
      <c r="C1" s="41" t="str">
        <f>'New Instructions'!$B$12</f>
        <v>City/Region:</v>
      </c>
      <c r="D1" s="41" t="s">
        <v>223</v>
      </c>
      <c r="E1" s="41" t="s">
        <v>224</v>
      </c>
      <c r="F1" s="41" t="s">
        <v>226</v>
      </c>
      <c r="G1" s="41" t="s">
        <v>243</v>
      </c>
      <c r="H1" s="41" t="s">
        <v>245</v>
      </c>
      <c r="I1" s="41" t="s">
        <v>225</v>
      </c>
      <c r="J1" s="41" t="s">
        <v>232</v>
      </c>
      <c r="K1" s="41" t="s">
        <v>116</v>
      </c>
      <c r="L1" s="41" t="s">
        <v>115</v>
      </c>
      <c r="M1" s="41" t="s">
        <v>113</v>
      </c>
      <c r="N1" s="41" t="s">
        <v>108</v>
      </c>
      <c r="O1" s="41" t="s">
        <v>109</v>
      </c>
      <c r="P1" s="41" t="s">
        <v>114</v>
      </c>
      <c r="Q1" s="41" t="s">
        <v>240</v>
      </c>
      <c r="R1" s="41" t="s">
        <v>241</v>
      </c>
      <c r="S1" s="41" t="s">
        <v>119</v>
      </c>
    </row>
    <row r="2" spans="1:20" ht="20.75" customHeight="1" x14ac:dyDescent="0.5">
      <c r="A2">
        <f>'New Instructions'!$D$8</f>
        <v>0</v>
      </c>
      <c r="B2">
        <f>'New Instructions'!$D$10</f>
        <v>0</v>
      </c>
      <c r="C2">
        <f>'New Instructions'!$D$12</f>
        <v>0</v>
      </c>
      <c r="D2" s="209" t="str">
        <f>IF(F2="","","Organisational Culture + Resources")</f>
        <v>Organisational Culture + Resources</v>
      </c>
      <c r="E2" s="209" t="str">
        <f t="shared" ref="E2:E13" si="0">IF(F2="","","Overall")</f>
        <v>Overall</v>
      </c>
      <c r="F2" s="208" t="str">
        <f>LEFT('Org Culture + Resources'!E7,2)</f>
        <v>20</v>
      </c>
      <c r="G2" s="208" t="str">
        <f>"20"&amp;RIGHT('Org Culture + Resources'!E7,2)</f>
        <v>2020</v>
      </c>
      <c r="H2" s="208" t="str">
        <f>LEFT('New Instructions'!D$16,2)</f>
        <v/>
      </c>
      <c r="I2" s="208" t="str">
        <f>IF(F2="","",'Org Culture + Resources'!E8)</f>
        <v/>
      </c>
    </row>
    <row r="3" spans="1:20" ht="20.75" customHeight="1" x14ac:dyDescent="0.5">
      <c r="A3">
        <f>'New Instructions'!$D$8</f>
        <v>0</v>
      </c>
      <c r="B3">
        <f>'New Instructions'!$D$10</f>
        <v>0</v>
      </c>
      <c r="C3">
        <f>'New Instructions'!$D$12</f>
        <v>0</v>
      </c>
      <c r="D3" s="209" t="str">
        <f t="shared" ref="D3:D66" si="1">IF(F3="","","Organisational Culture + Resources")</f>
        <v>Organisational Culture + Resources</v>
      </c>
      <c r="E3" s="209" t="str">
        <f t="shared" si="0"/>
        <v>Overall</v>
      </c>
      <c r="F3" s="208" t="str">
        <f>LEFT('Org Culture + Resources'!F7,2)</f>
        <v>20</v>
      </c>
      <c r="G3" s="208" t="str">
        <f>"20"&amp;RIGHT('Org Culture + Resources'!F7,2)</f>
        <v>2021</v>
      </c>
      <c r="H3" s="208" t="str">
        <f>LEFT('New Instructions'!D$16,2)</f>
        <v/>
      </c>
      <c r="I3" s="208" t="str">
        <f>IF(F3="","",'Org Culture + Resources'!F8)</f>
        <v/>
      </c>
    </row>
    <row r="4" spans="1:20" ht="20.75" customHeight="1" x14ac:dyDescent="0.5">
      <c r="A4">
        <f>'New Instructions'!$D$8</f>
        <v>0</v>
      </c>
      <c r="B4">
        <f>'New Instructions'!$D$10</f>
        <v>0</v>
      </c>
      <c r="C4">
        <f>'New Instructions'!$D$12</f>
        <v>0</v>
      </c>
      <c r="D4" s="209" t="str">
        <f t="shared" si="1"/>
        <v>Organisational Culture + Resources</v>
      </c>
      <c r="E4" s="209" t="str">
        <f t="shared" si="0"/>
        <v>Overall</v>
      </c>
      <c r="F4" s="208" t="str">
        <f>LEFT('Org Culture + Resources'!G7,2)</f>
        <v>20</v>
      </c>
      <c r="G4" s="208" t="str">
        <f>"20"&amp;RIGHT('Org Culture + Resources'!G7,2)</f>
        <v>2022</v>
      </c>
      <c r="H4" s="208" t="str">
        <f>LEFT('New Instructions'!D$16,2)</f>
        <v/>
      </c>
      <c r="I4" s="208" t="str">
        <f>IF(F4="","",'Org Culture + Resources'!G8)</f>
        <v/>
      </c>
    </row>
    <row r="5" spans="1:20" ht="20.75" customHeight="1" x14ac:dyDescent="0.5">
      <c r="A5">
        <f>'New Instructions'!$D$8</f>
        <v>0</v>
      </c>
      <c r="B5">
        <f>'New Instructions'!$D$10</f>
        <v>0</v>
      </c>
      <c r="C5">
        <f>'New Instructions'!$D$12</f>
        <v>0</v>
      </c>
      <c r="D5" s="209" t="str">
        <f t="shared" si="1"/>
        <v>Organisational Culture + Resources</v>
      </c>
      <c r="E5" s="209" t="str">
        <f t="shared" si="0"/>
        <v>Overall</v>
      </c>
      <c r="F5" s="208" t="str">
        <f>LEFT('Org Culture + Resources'!H7,2)</f>
        <v>20</v>
      </c>
      <c r="G5" s="208" t="str">
        <f>"20"&amp;RIGHT('Org Culture + Resources'!H7,2)</f>
        <v>2023</v>
      </c>
      <c r="H5" s="208" t="str">
        <f>LEFT('New Instructions'!D$16,2)</f>
        <v/>
      </c>
      <c r="I5" s="208" t="str">
        <f>IF(F5="","",'Org Culture + Resources'!H8)</f>
        <v/>
      </c>
    </row>
    <row r="6" spans="1:20" ht="20.75" customHeight="1" x14ac:dyDescent="0.5">
      <c r="A6">
        <f>'New Instructions'!$D$8</f>
        <v>0</v>
      </c>
      <c r="B6">
        <f>'New Instructions'!$D$10</f>
        <v>0</v>
      </c>
      <c r="C6">
        <f>'New Instructions'!$D$12</f>
        <v>0</v>
      </c>
      <c r="D6" s="209" t="str">
        <f t="shared" si="1"/>
        <v/>
      </c>
      <c r="E6" s="209" t="str">
        <f t="shared" si="0"/>
        <v/>
      </c>
      <c r="F6" s="208" t="str">
        <f>LEFT('Org Culture + Resources'!I7,2)</f>
        <v/>
      </c>
      <c r="G6" s="208" t="str">
        <f>"20"&amp;RIGHT('Org Culture + Resources'!I7,2)</f>
        <v>20</v>
      </c>
      <c r="H6" s="208" t="str">
        <f>LEFT('New Instructions'!D$16,2)</f>
        <v/>
      </c>
      <c r="I6" s="208" t="str">
        <f>IF(F6="","",'Org Culture + Resources'!I8)</f>
        <v/>
      </c>
    </row>
    <row r="7" spans="1:20" ht="20.75" customHeight="1" x14ac:dyDescent="0.5">
      <c r="A7">
        <f>'New Instructions'!$D$8</f>
        <v>0</v>
      </c>
      <c r="B7">
        <f>'New Instructions'!$D$10</f>
        <v>0</v>
      </c>
      <c r="C7">
        <f>'New Instructions'!$D$12</f>
        <v>0</v>
      </c>
      <c r="D7" s="209" t="str">
        <f t="shared" si="1"/>
        <v/>
      </c>
      <c r="E7" s="209" t="str">
        <f t="shared" si="0"/>
        <v/>
      </c>
      <c r="F7" s="208" t="str">
        <f>LEFT('Org Culture + Resources'!J7,2)</f>
        <v/>
      </c>
      <c r="G7" s="208" t="str">
        <f>"20"&amp;RIGHT('Org Culture + Resources'!J7,2)</f>
        <v>20</v>
      </c>
      <c r="H7" s="208" t="str">
        <f>LEFT('New Instructions'!D$16,2)</f>
        <v/>
      </c>
      <c r="I7" s="208" t="str">
        <f>IF(F7="","",'Org Culture + Resources'!J8)</f>
        <v/>
      </c>
    </row>
    <row r="8" spans="1:20" ht="20.75" customHeight="1" x14ac:dyDescent="0.5">
      <c r="A8">
        <f>'New Instructions'!$D$8</f>
        <v>0</v>
      </c>
      <c r="B8">
        <f>'New Instructions'!$D$10</f>
        <v>0</v>
      </c>
      <c r="C8">
        <f>'New Instructions'!$D$12</f>
        <v>0</v>
      </c>
      <c r="D8" s="209" t="str">
        <f t="shared" si="1"/>
        <v/>
      </c>
      <c r="E8" s="209" t="str">
        <f t="shared" si="0"/>
        <v/>
      </c>
      <c r="F8" s="208" t="str">
        <f>LEFT('Org Culture + Resources'!K7,2)</f>
        <v/>
      </c>
      <c r="G8" s="208" t="str">
        <f>"20"&amp;RIGHT('Org Culture + Resources'!K7,2)</f>
        <v>20</v>
      </c>
      <c r="H8" s="208" t="str">
        <f>LEFT('New Instructions'!D$16,2)</f>
        <v/>
      </c>
      <c r="I8" s="208" t="str">
        <f>IF(F8="","",'Org Culture + Resources'!K8)</f>
        <v/>
      </c>
    </row>
    <row r="9" spans="1:20" ht="20.75" customHeight="1" x14ac:dyDescent="0.5">
      <c r="A9">
        <f>'New Instructions'!$D$8</f>
        <v>0</v>
      </c>
      <c r="B9">
        <f>'New Instructions'!$D$10</f>
        <v>0</v>
      </c>
      <c r="C9">
        <f>'New Instructions'!$D$12</f>
        <v>0</v>
      </c>
      <c r="D9" s="209" t="str">
        <f t="shared" si="1"/>
        <v/>
      </c>
      <c r="E9" s="209" t="str">
        <f t="shared" si="0"/>
        <v/>
      </c>
      <c r="F9" s="208" t="str">
        <f>LEFT('Org Culture + Resources'!L7,2)</f>
        <v/>
      </c>
      <c r="G9" s="208" t="str">
        <f>"20"&amp;RIGHT('Org Culture + Resources'!L7,2)</f>
        <v>20</v>
      </c>
      <c r="H9" s="208" t="str">
        <f>LEFT('New Instructions'!D$16,2)</f>
        <v/>
      </c>
      <c r="I9" s="208" t="str">
        <f>IF(F9="","",'Org Culture + Resources'!L8)</f>
        <v/>
      </c>
    </row>
    <row r="10" spans="1:20" ht="20.75" customHeight="1" x14ac:dyDescent="0.5">
      <c r="A10">
        <f>'New Instructions'!$D$8</f>
        <v>0</v>
      </c>
      <c r="B10">
        <f>'New Instructions'!$D$10</f>
        <v>0</v>
      </c>
      <c r="C10">
        <f>'New Instructions'!$D$12</f>
        <v>0</v>
      </c>
      <c r="D10" s="209" t="str">
        <f t="shared" si="1"/>
        <v/>
      </c>
      <c r="E10" s="209" t="str">
        <f t="shared" si="0"/>
        <v/>
      </c>
      <c r="F10" s="208" t="str">
        <f>LEFT('Org Culture + Resources'!M7,2)</f>
        <v/>
      </c>
      <c r="G10" s="208" t="str">
        <f>"20"&amp;RIGHT('Org Culture + Resources'!M7,2)</f>
        <v>20</v>
      </c>
      <c r="H10" s="208" t="str">
        <f>LEFT('New Instructions'!D$16,2)</f>
        <v/>
      </c>
      <c r="I10" s="208" t="str">
        <f>IF(F10="","",'Org Culture + Resources'!M8)</f>
        <v/>
      </c>
    </row>
    <row r="11" spans="1:20" ht="20.75" customHeight="1" x14ac:dyDescent="0.5">
      <c r="A11">
        <f>'New Instructions'!$D$8</f>
        <v>0</v>
      </c>
      <c r="B11">
        <f>'New Instructions'!$D$10</f>
        <v>0</v>
      </c>
      <c r="C11">
        <f>'New Instructions'!$D$12</f>
        <v>0</v>
      </c>
      <c r="D11" s="209" t="str">
        <f t="shared" si="1"/>
        <v/>
      </c>
      <c r="E11" s="209" t="str">
        <f t="shared" si="0"/>
        <v/>
      </c>
      <c r="F11" s="208" t="str">
        <f>LEFT('Org Culture + Resources'!N7,2)</f>
        <v/>
      </c>
      <c r="G11" s="208" t="str">
        <f>"20"&amp;RIGHT('Org Culture + Resources'!N7,2)</f>
        <v>20</v>
      </c>
      <c r="H11" s="208" t="str">
        <f>LEFT('New Instructions'!D$16,2)</f>
        <v/>
      </c>
      <c r="I11" s="208" t="str">
        <f>IF(F11="","",'Org Culture + Resources'!N8)</f>
        <v/>
      </c>
    </row>
    <row r="12" spans="1:20" ht="20.75" customHeight="1" x14ac:dyDescent="0.5">
      <c r="A12">
        <f>'New Instructions'!$D$8</f>
        <v>0</v>
      </c>
      <c r="B12">
        <f>'New Instructions'!$D$10</f>
        <v>0</v>
      </c>
      <c r="C12">
        <f>'New Instructions'!$D$12</f>
        <v>0</v>
      </c>
      <c r="D12" s="209" t="str">
        <f t="shared" si="1"/>
        <v/>
      </c>
      <c r="E12" s="209" t="str">
        <f t="shared" si="0"/>
        <v/>
      </c>
      <c r="F12" s="208" t="str">
        <f>LEFT('Org Culture + Resources'!O7,2)</f>
        <v/>
      </c>
      <c r="G12" s="208" t="str">
        <f>"20"&amp;RIGHT('Org Culture + Resources'!O7,2)</f>
        <v>20</v>
      </c>
      <c r="H12" s="208" t="str">
        <f>LEFT('New Instructions'!D$16,2)</f>
        <v/>
      </c>
      <c r="I12" s="208" t="str">
        <f>IF(F12="","",'Org Culture + Resources'!O8)</f>
        <v/>
      </c>
      <c r="T12" s="212"/>
    </row>
    <row r="13" spans="1:20" ht="20.75" customHeight="1" x14ac:dyDescent="0.5">
      <c r="A13">
        <f>'New Instructions'!$D$8</f>
        <v>0</v>
      </c>
      <c r="B13">
        <f>'New Instructions'!$D$10</f>
        <v>0</v>
      </c>
      <c r="C13">
        <f>'New Instructions'!$D$12</f>
        <v>0</v>
      </c>
      <c r="D13" s="209" t="str">
        <f t="shared" si="1"/>
        <v/>
      </c>
      <c r="E13" s="209" t="str">
        <f t="shared" si="0"/>
        <v/>
      </c>
      <c r="F13" s="208" t="str">
        <f>LEFT('Org Culture + Resources'!P7,2)</f>
        <v/>
      </c>
      <c r="G13" s="208" t="str">
        <f>"20"&amp;RIGHT('Org Culture + Resources'!P7,2)</f>
        <v>20</v>
      </c>
      <c r="H13" s="208" t="str">
        <f>LEFT('New Instructions'!D$16,2)</f>
        <v/>
      </c>
      <c r="I13" s="208" t="str">
        <f>IF(F13="","",'Org Culture + Resources'!P8)</f>
        <v/>
      </c>
      <c r="T13" s="212"/>
    </row>
    <row r="14" spans="1:20" ht="20.75" customHeight="1" x14ac:dyDescent="0.5">
      <c r="A14">
        <f>'New Instructions'!$D$8</f>
        <v>0</v>
      </c>
      <c r="B14">
        <f>'New Instructions'!$D$10</f>
        <v>0</v>
      </c>
      <c r="C14">
        <f>'New Instructions'!$D$12</f>
        <v>0</v>
      </c>
      <c r="D14" s="209" t="str">
        <f t="shared" si="1"/>
        <v>Organisational Culture + Resources</v>
      </c>
      <c r="E14" s="209" t="str">
        <f t="shared" ref="E14:E25" si="2">IF(F14="","","Stage 1")</f>
        <v>Stage 1</v>
      </c>
      <c r="F14" s="208" t="str">
        <f t="shared" ref="F14:G29" si="3">F2</f>
        <v>20</v>
      </c>
      <c r="G14" s="208" t="str">
        <f>G2</f>
        <v>2020</v>
      </c>
      <c r="H14" s="208" t="str">
        <f>LEFT('New Instructions'!D$16,2)</f>
        <v/>
      </c>
      <c r="I14" s="208">
        <f>'Org Culture + Resources'!E15</f>
        <v>0</v>
      </c>
      <c r="Q14" s="208" t="str">
        <f>IF($F14='New Instructions'!D16,'Org Culture + Resources'!$S$11,"")</f>
        <v/>
      </c>
      <c r="R14" s="208" t="str">
        <f>IF($F14='New Instructions'!D16,'Org Culture + Resources'!$U$11,"")</f>
        <v/>
      </c>
      <c r="S14" s="208" t="str">
        <f>IF($F14='New Instructions'!D16,'Org Culture + Resources'!$W$11,"")</f>
        <v/>
      </c>
    </row>
    <row r="15" spans="1:20" ht="20.75" customHeight="1" x14ac:dyDescent="0.5">
      <c r="A15">
        <f>'New Instructions'!$D$8</f>
        <v>0</v>
      </c>
      <c r="B15">
        <f>'New Instructions'!$D$10</f>
        <v>0</v>
      </c>
      <c r="C15">
        <f>'New Instructions'!$D$12</f>
        <v>0</v>
      </c>
      <c r="D15" s="209" t="str">
        <f t="shared" si="1"/>
        <v>Organisational Culture + Resources</v>
      </c>
      <c r="E15" s="209" t="str">
        <f t="shared" si="2"/>
        <v>Stage 1</v>
      </c>
      <c r="F15" s="208" t="str">
        <f t="shared" si="3"/>
        <v>20</v>
      </c>
      <c r="G15" s="208" t="str">
        <f t="shared" si="3"/>
        <v>2021</v>
      </c>
      <c r="H15" s="208" t="str">
        <f>LEFT('New Instructions'!D$16,2)</f>
        <v/>
      </c>
      <c r="I15" s="208">
        <f>'Org Culture + Resources'!F15</f>
        <v>0</v>
      </c>
      <c r="Q15" s="208" t="str">
        <f>IF($F15='New Instructions'!D16,'Org Culture + Resources'!$S$11,"")</f>
        <v/>
      </c>
      <c r="R15" s="208" t="str">
        <f>IF($F15='New Instructions'!D16,'Org Culture + Resources'!$U$11,"")</f>
        <v/>
      </c>
      <c r="S15" s="208" t="str">
        <f>IF($F15='New Instructions'!D16,'Org Culture + Resources'!$W$11,"")</f>
        <v/>
      </c>
    </row>
    <row r="16" spans="1:20" ht="20.75" customHeight="1" x14ac:dyDescent="0.5">
      <c r="A16">
        <f>'New Instructions'!$D$8</f>
        <v>0</v>
      </c>
      <c r="B16">
        <f>'New Instructions'!$D$10</f>
        <v>0</v>
      </c>
      <c r="C16">
        <f>'New Instructions'!$D$12</f>
        <v>0</v>
      </c>
      <c r="D16" s="209" t="str">
        <f t="shared" si="1"/>
        <v>Organisational Culture + Resources</v>
      </c>
      <c r="E16" s="209" t="str">
        <f t="shared" si="2"/>
        <v>Stage 1</v>
      </c>
      <c r="F16" s="208" t="str">
        <f t="shared" si="3"/>
        <v>20</v>
      </c>
      <c r="G16" s="208" t="str">
        <f t="shared" si="3"/>
        <v>2022</v>
      </c>
      <c r="H16" s="208" t="str">
        <f>LEFT('New Instructions'!D$16,2)</f>
        <v/>
      </c>
      <c r="I16" s="208">
        <f>'Org Culture + Resources'!G15</f>
        <v>0</v>
      </c>
      <c r="Q16" s="208" t="str">
        <f>IF($F16='New Instructions'!D16,'Org Culture + Resources'!$S$11,"")</f>
        <v/>
      </c>
      <c r="R16" s="208" t="str">
        <f>IF($F16='New Instructions'!D16,'Org Culture + Resources'!$U$11,"")</f>
        <v/>
      </c>
      <c r="S16" s="208" t="str">
        <f>IF($F16='New Instructions'!D16,'Org Culture + Resources'!$W$11,"")</f>
        <v/>
      </c>
    </row>
    <row r="17" spans="1:19" ht="20.75" customHeight="1" x14ac:dyDescent="0.5">
      <c r="A17">
        <f>'New Instructions'!$D$8</f>
        <v>0</v>
      </c>
      <c r="B17">
        <f>'New Instructions'!$D$10</f>
        <v>0</v>
      </c>
      <c r="C17">
        <f>'New Instructions'!$D$12</f>
        <v>0</v>
      </c>
      <c r="D17" s="209" t="str">
        <f t="shared" si="1"/>
        <v>Organisational Culture + Resources</v>
      </c>
      <c r="E17" s="209" t="str">
        <f t="shared" si="2"/>
        <v>Stage 1</v>
      </c>
      <c r="F17" s="208" t="str">
        <f t="shared" si="3"/>
        <v>20</v>
      </c>
      <c r="G17" s="208" t="str">
        <f t="shared" si="3"/>
        <v>2023</v>
      </c>
      <c r="H17" s="208" t="str">
        <f>LEFT('New Instructions'!D$16,2)</f>
        <v/>
      </c>
      <c r="I17" s="208">
        <f>'Org Culture + Resources'!H15</f>
        <v>0</v>
      </c>
      <c r="Q17" s="208" t="str">
        <f>IF($F17='New Instructions'!D16,'Org Culture + Resources'!$S$11,"")</f>
        <v/>
      </c>
      <c r="R17" s="208" t="str">
        <f>IF($F17='New Instructions'!D16,'Org Culture + Resources'!$U$11,"")</f>
        <v/>
      </c>
      <c r="S17" s="208" t="str">
        <f>IF($F17='New Instructions'!D16,'Org Culture + Resources'!$W$11,"")</f>
        <v/>
      </c>
    </row>
    <row r="18" spans="1:19" ht="20.75" customHeight="1" x14ac:dyDescent="0.5">
      <c r="A18">
        <f>'New Instructions'!$D$8</f>
        <v>0</v>
      </c>
      <c r="B18">
        <f>'New Instructions'!$D$10</f>
        <v>0</v>
      </c>
      <c r="C18">
        <f>'New Instructions'!$D$12</f>
        <v>0</v>
      </c>
      <c r="D18" s="209" t="str">
        <f t="shared" si="1"/>
        <v/>
      </c>
      <c r="E18" s="209" t="str">
        <f t="shared" si="2"/>
        <v/>
      </c>
      <c r="F18" s="208" t="str">
        <f t="shared" si="3"/>
        <v/>
      </c>
      <c r="G18" s="208" t="str">
        <f t="shared" si="3"/>
        <v>20</v>
      </c>
      <c r="H18" s="208" t="str">
        <f>LEFT('New Instructions'!D$16,2)</f>
        <v/>
      </c>
      <c r="I18" s="208" t="str">
        <f>IF(F18="","",'Org Culture + Resources'!I15)</f>
        <v/>
      </c>
      <c r="Q18" s="208">
        <f>IF($F18='New Instructions'!D16,'Org Culture + Resources'!$S$11,"")</f>
        <v>0</v>
      </c>
      <c r="R18" s="208">
        <f>IF($F18='New Instructions'!D16,'Org Culture + Resources'!$U$11,"")</f>
        <v>0</v>
      </c>
      <c r="S18" s="208">
        <f>IF($F18='New Instructions'!D16,'Org Culture + Resources'!$W$11,"")</f>
        <v>0</v>
      </c>
    </row>
    <row r="19" spans="1:19" ht="20.75" customHeight="1" x14ac:dyDescent="0.5">
      <c r="A19">
        <f>'New Instructions'!$D$8</f>
        <v>0</v>
      </c>
      <c r="B19">
        <f>'New Instructions'!$D$10</f>
        <v>0</v>
      </c>
      <c r="C19">
        <f>'New Instructions'!$D$12</f>
        <v>0</v>
      </c>
      <c r="D19" s="209" t="str">
        <f t="shared" si="1"/>
        <v/>
      </c>
      <c r="E19" s="209" t="str">
        <f t="shared" si="2"/>
        <v/>
      </c>
      <c r="F19" s="208" t="str">
        <f t="shared" si="3"/>
        <v/>
      </c>
      <c r="G19" s="208" t="str">
        <f t="shared" si="3"/>
        <v>20</v>
      </c>
      <c r="H19" s="208" t="str">
        <f>LEFT('New Instructions'!D$16,2)</f>
        <v/>
      </c>
      <c r="I19" s="208" t="str">
        <f>IF(F19="","",'Org Culture + Resources'!J15)</f>
        <v/>
      </c>
      <c r="Q19" s="208">
        <f>IF($F19='New Instructions'!D16,'Org Culture + Resources'!$S$11,"")</f>
        <v>0</v>
      </c>
      <c r="R19" s="208">
        <f>IF($F19='New Instructions'!D16,'Org Culture + Resources'!$U$11,"")</f>
        <v>0</v>
      </c>
      <c r="S19" s="208">
        <f>IF($F19='New Instructions'!D16,'Org Culture + Resources'!$W$11,"")</f>
        <v>0</v>
      </c>
    </row>
    <row r="20" spans="1:19" ht="20.75" customHeight="1" x14ac:dyDescent="0.5">
      <c r="A20">
        <f>'New Instructions'!$D$8</f>
        <v>0</v>
      </c>
      <c r="B20">
        <f>'New Instructions'!$D$10</f>
        <v>0</v>
      </c>
      <c r="C20">
        <f>'New Instructions'!$D$12</f>
        <v>0</v>
      </c>
      <c r="D20" s="209" t="str">
        <f t="shared" si="1"/>
        <v/>
      </c>
      <c r="E20" s="209" t="str">
        <f t="shared" si="2"/>
        <v/>
      </c>
      <c r="F20" s="208" t="str">
        <f t="shared" si="3"/>
        <v/>
      </c>
      <c r="G20" s="208" t="str">
        <f t="shared" si="3"/>
        <v>20</v>
      </c>
      <c r="H20" s="208" t="str">
        <f>LEFT('New Instructions'!D$16,2)</f>
        <v/>
      </c>
      <c r="I20" s="208" t="str">
        <f>IF(F20="","",'Org Culture + Resources'!K15)</f>
        <v/>
      </c>
      <c r="Q20" s="208">
        <f>IF($F20='New Instructions'!D16,'Org Culture + Resources'!$S$11,"")</f>
        <v>0</v>
      </c>
      <c r="R20" s="208">
        <f>IF($F20='New Instructions'!D16,'Org Culture + Resources'!$U$11,"")</f>
        <v>0</v>
      </c>
      <c r="S20" s="208">
        <f>IF($F20='New Instructions'!D16,'Org Culture + Resources'!$W$11,"")</f>
        <v>0</v>
      </c>
    </row>
    <row r="21" spans="1:19" ht="20.75" customHeight="1" x14ac:dyDescent="0.5">
      <c r="A21">
        <f>'New Instructions'!$D$8</f>
        <v>0</v>
      </c>
      <c r="B21">
        <f>'New Instructions'!$D$10</f>
        <v>0</v>
      </c>
      <c r="C21">
        <f>'New Instructions'!$D$12</f>
        <v>0</v>
      </c>
      <c r="D21" s="209" t="str">
        <f t="shared" si="1"/>
        <v/>
      </c>
      <c r="E21" s="209" t="str">
        <f t="shared" si="2"/>
        <v/>
      </c>
      <c r="F21" s="208" t="str">
        <f t="shared" si="3"/>
        <v/>
      </c>
      <c r="G21" s="208" t="str">
        <f t="shared" si="3"/>
        <v>20</v>
      </c>
      <c r="H21" s="208" t="str">
        <f>LEFT('New Instructions'!D$16,2)</f>
        <v/>
      </c>
      <c r="I21" s="208" t="str">
        <f>IF(F21="","",'Org Culture + Resources'!L15)</f>
        <v/>
      </c>
      <c r="Q21" s="208">
        <f>IF($F21='New Instructions'!D16,'Org Culture + Resources'!$S$11,"")</f>
        <v>0</v>
      </c>
      <c r="R21" s="208">
        <f>IF($F21='New Instructions'!D16,'Org Culture + Resources'!$U$11,"")</f>
        <v>0</v>
      </c>
      <c r="S21" s="208">
        <f>IF($F21='New Instructions'!D16,'Org Culture + Resources'!$W$11,"")</f>
        <v>0</v>
      </c>
    </row>
    <row r="22" spans="1:19" ht="20.75" customHeight="1" x14ac:dyDescent="0.5">
      <c r="A22">
        <f>'New Instructions'!$D$8</f>
        <v>0</v>
      </c>
      <c r="B22">
        <f>'New Instructions'!$D$10</f>
        <v>0</v>
      </c>
      <c r="C22">
        <f>'New Instructions'!$D$12</f>
        <v>0</v>
      </c>
      <c r="D22" s="209" t="str">
        <f t="shared" si="1"/>
        <v/>
      </c>
      <c r="E22" s="209" t="str">
        <f t="shared" si="2"/>
        <v/>
      </c>
      <c r="F22" s="208" t="str">
        <f t="shared" si="3"/>
        <v/>
      </c>
      <c r="G22" s="208" t="str">
        <f t="shared" si="3"/>
        <v>20</v>
      </c>
      <c r="H22" s="208" t="str">
        <f>LEFT('New Instructions'!D$16,2)</f>
        <v/>
      </c>
      <c r="I22" s="208" t="str">
        <f>IF(F22="","",'Org Culture + Resources'!M15)</f>
        <v/>
      </c>
      <c r="Q22" s="208">
        <f>IF($F22='New Instructions'!D16,'Org Culture + Resources'!$S$11,"")</f>
        <v>0</v>
      </c>
      <c r="R22" s="208">
        <f>IF($F22='New Instructions'!D16,'Org Culture + Resources'!$U$11,"")</f>
        <v>0</v>
      </c>
      <c r="S22" s="208">
        <f>IF($F22='New Instructions'!D16,'Org Culture + Resources'!$W$11,"")</f>
        <v>0</v>
      </c>
    </row>
    <row r="23" spans="1:19" ht="20.75" customHeight="1" x14ac:dyDescent="0.5">
      <c r="A23">
        <f>'New Instructions'!$D$8</f>
        <v>0</v>
      </c>
      <c r="B23">
        <f>'New Instructions'!$D$10</f>
        <v>0</v>
      </c>
      <c r="C23">
        <f>'New Instructions'!$D$12</f>
        <v>0</v>
      </c>
      <c r="D23" s="209" t="str">
        <f t="shared" si="1"/>
        <v/>
      </c>
      <c r="E23" s="209" t="str">
        <f t="shared" si="2"/>
        <v/>
      </c>
      <c r="F23" s="208" t="str">
        <f t="shared" si="3"/>
        <v/>
      </c>
      <c r="G23" s="208" t="str">
        <f t="shared" si="3"/>
        <v>20</v>
      </c>
      <c r="H23" s="208" t="str">
        <f>LEFT('New Instructions'!D$16,2)</f>
        <v/>
      </c>
      <c r="I23" s="208" t="str">
        <f>IF(F23="","",'Org Culture + Resources'!N15)</f>
        <v/>
      </c>
      <c r="Q23" s="208">
        <f>IF($F23='New Instructions'!D16,'Org Culture + Resources'!$S$11,"")</f>
        <v>0</v>
      </c>
      <c r="R23" s="208">
        <f>IF($F23='New Instructions'!D16,'Org Culture + Resources'!$U$11,"")</f>
        <v>0</v>
      </c>
      <c r="S23" s="208">
        <f>IF($F23='New Instructions'!D16,'Org Culture + Resources'!$W$11,"")</f>
        <v>0</v>
      </c>
    </row>
    <row r="24" spans="1:19" ht="20.75" customHeight="1" x14ac:dyDescent="0.5">
      <c r="A24">
        <f>'New Instructions'!$D$8</f>
        <v>0</v>
      </c>
      <c r="B24">
        <f>'New Instructions'!$D$10</f>
        <v>0</v>
      </c>
      <c r="C24">
        <f>'New Instructions'!$D$12</f>
        <v>0</v>
      </c>
      <c r="D24" s="209" t="str">
        <f t="shared" si="1"/>
        <v/>
      </c>
      <c r="E24" s="209" t="str">
        <f t="shared" si="2"/>
        <v/>
      </c>
      <c r="F24" s="208" t="str">
        <f t="shared" si="3"/>
        <v/>
      </c>
      <c r="G24" s="208" t="str">
        <f t="shared" si="3"/>
        <v>20</v>
      </c>
      <c r="H24" s="208" t="str">
        <f>LEFT('New Instructions'!D$16,2)</f>
        <v/>
      </c>
      <c r="I24" s="208" t="str">
        <f>IF(F24="","",'Org Culture + Resources'!O15)</f>
        <v/>
      </c>
      <c r="Q24" s="208">
        <f>IF($F24='New Instructions'!D16,'Org Culture + Resources'!$S$11,"")</f>
        <v>0</v>
      </c>
      <c r="R24" s="208">
        <f>IF($F24='New Instructions'!D16,'Org Culture + Resources'!$U$11,"")</f>
        <v>0</v>
      </c>
      <c r="S24" s="208">
        <f>IF($F24='New Instructions'!D16,'Org Culture + Resources'!$W$11,"")</f>
        <v>0</v>
      </c>
    </row>
    <row r="25" spans="1:19" ht="20.75" customHeight="1" x14ac:dyDescent="0.5">
      <c r="A25">
        <f>'New Instructions'!$D$8</f>
        <v>0</v>
      </c>
      <c r="B25">
        <f>'New Instructions'!$D$10</f>
        <v>0</v>
      </c>
      <c r="C25">
        <f>'New Instructions'!$D$12</f>
        <v>0</v>
      </c>
      <c r="D25" s="209" t="str">
        <f t="shared" si="1"/>
        <v/>
      </c>
      <c r="E25" s="209" t="str">
        <f t="shared" si="2"/>
        <v/>
      </c>
      <c r="F25" s="208" t="str">
        <f t="shared" si="3"/>
        <v/>
      </c>
      <c r="G25" s="208" t="str">
        <f t="shared" si="3"/>
        <v>20</v>
      </c>
      <c r="H25" s="208" t="str">
        <f>LEFT('New Instructions'!D$16,2)</f>
        <v/>
      </c>
      <c r="I25" s="208" t="str">
        <f>IF(F25="","",'Org Culture + Resources'!P15)</f>
        <v/>
      </c>
      <c r="Q25" s="208">
        <f>IF($F25='New Instructions'!D16,'Org Culture + Resources'!$S$11,"")</f>
        <v>0</v>
      </c>
      <c r="R25" s="208">
        <f>IF($F25='New Instructions'!D16,'Org Culture + Resources'!$U$11,"")</f>
        <v>0</v>
      </c>
      <c r="S25" s="208">
        <f>IF($F25='New Instructions'!D16,'Org Culture + Resources'!$W$11,"")</f>
        <v>0</v>
      </c>
    </row>
    <row r="26" spans="1:19" ht="20.75" customHeight="1" x14ac:dyDescent="0.5">
      <c r="A26">
        <f>'New Instructions'!$D$8</f>
        <v>0</v>
      </c>
      <c r="B26">
        <f>'New Instructions'!$D$10</f>
        <v>0</v>
      </c>
      <c r="C26">
        <f>'New Instructions'!$D$12</f>
        <v>0</v>
      </c>
      <c r="D26" s="209" t="str">
        <f t="shared" si="1"/>
        <v>Organisational Culture + Resources</v>
      </c>
      <c r="E26" s="209" t="str">
        <f t="shared" ref="E26:E37" si="4">IF(F26="","","Stage 2")</f>
        <v>Stage 2</v>
      </c>
      <c r="F26" s="208" t="str">
        <f t="shared" si="3"/>
        <v>20</v>
      </c>
      <c r="G26" s="208" t="str">
        <f t="shared" si="3"/>
        <v>2020</v>
      </c>
      <c r="H26" s="208" t="str">
        <f>LEFT('New Instructions'!D$16,2)</f>
        <v/>
      </c>
      <c r="I26" s="208">
        <f>'Org Culture + Resources'!E27</f>
        <v>0</v>
      </c>
      <c r="Q26" s="208" t="str">
        <f>IF($F26='New Instructions'!D16,'Org Culture + Resources'!$S$23,"")</f>
        <v/>
      </c>
      <c r="R26" s="208" t="str">
        <f>IF($F26='New Instructions'!D16,'Org Culture + Resources'!$U$23,"")</f>
        <v/>
      </c>
      <c r="S26" s="208" t="str">
        <f>IF($F26='New Instructions'!D16,'Org Culture + Resources'!$W$23,"")</f>
        <v/>
      </c>
    </row>
    <row r="27" spans="1:19" ht="20.75" customHeight="1" x14ac:dyDescent="0.5">
      <c r="A27">
        <f>'New Instructions'!$D$8</f>
        <v>0</v>
      </c>
      <c r="B27">
        <f>'New Instructions'!$D$10</f>
        <v>0</v>
      </c>
      <c r="C27">
        <f>'New Instructions'!$D$12</f>
        <v>0</v>
      </c>
      <c r="D27" s="209" t="str">
        <f t="shared" si="1"/>
        <v>Organisational Culture + Resources</v>
      </c>
      <c r="E27" s="209" t="str">
        <f t="shared" si="4"/>
        <v>Stage 2</v>
      </c>
      <c r="F27" s="208" t="str">
        <f t="shared" si="3"/>
        <v>20</v>
      </c>
      <c r="G27" s="208" t="str">
        <f t="shared" si="3"/>
        <v>2021</v>
      </c>
      <c r="H27" s="208" t="str">
        <f>LEFT('New Instructions'!D$16,2)</f>
        <v/>
      </c>
      <c r="I27" s="208">
        <f>'Org Culture + Resources'!F27</f>
        <v>0</v>
      </c>
      <c r="Q27" s="208" t="str">
        <f>IF($F27='New Instructions'!D16,'Org Culture + Resources'!$S$23,"")</f>
        <v/>
      </c>
      <c r="R27" s="208" t="str">
        <f>IF($F27='New Instructions'!D16,'Org Culture + Resources'!$U$23,"")</f>
        <v/>
      </c>
      <c r="S27" s="208" t="str">
        <f>IF($F27='New Instructions'!D16,'Org Culture + Resources'!$W$23,"")</f>
        <v/>
      </c>
    </row>
    <row r="28" spans="1:19" ht="20.75" customHeight="1" x14ac:dyDescent="0.5">
      <c r="A28">
        <f>'New Instructions'!$D$8</f>
        <v>0</v>
      </c>
      <c r="B28">
        <f>'New Instructions'!$D$10</f>
        <v>0</v>
      </c>
      <c r="C28">
        <f>'New Instructions'!$D$12</f>
        <v>0</v>
      </c>
      <c r="D28" s="209" t="str">
        <f t="shared" si="1"/>
        <v>Organisational Culture + Resources</v>
      </c>
      <c r="E28" s="209" t="str">
        <f t="shared" si="4"/>
        <v>Stage 2</v>
      </c>
      <c r="F28" s="208" t="str">
        <f t="shared" si="3"/>
        <v>20</v>
      </c>
      <c r="G28" s="208" t="str">
        <f t="shared" si="3"/>
        <v>2022</v>
      </c>
      <c r="H28" s="208" t="str">
        <f>LEFT('New Instructions'!D$16,2)</f>
        <v/>
      </c>
      <c r="I28" s="208">
        <f>'Org Culture + Resources'!G27</f>
        <v>0</v>
      </c>
      <c r="Q28" s="208" t="str">
        <f>IF($F28='New Instructions'!D16,'Org Culture + Resources'!$S$23,"")</f>
        <v/>
      </c>
      <c r="R28" s="208" t="str">
        <f>IF($F28='New Instructions'!D16,'Org Culture + Resources'!$U$23,"")</f>
        <v/>
      </c>
      <c r="S28" s="208" t="str">
        <f>IF($F28='New Instructions'!D16,'Org Culture + Resources'!$W$23,"")</f>
        <v/>
      </c>
    </row>
    <row r="29" spans="1:19" ht="20.75" customHeight="1" x14ac:dyDescent="0.5">
      <c r="A29">
        <f>'New Instructions'!$D$8</f>
        <v>0</v>
      </c>
      <c r="B29">
        <f>'New Instructions'!$D$10</f>
        <v>0</v>
      </c>
      <c r="C29">
        <f>'New Instructions'!$D$12</f>
        <v>0</v>
      </c>
      <c r="D29" s="209" t="str">
        <f t="shared" si="1"/>
        <v>Organisational Culture + Resources</v>
      </c>
      <c r="E29" s="209" t="str">
        <f t="shared" si="4"/>
        <v>Stage 2</v>
      </c>
      <c r="F29" s="208" t="str">
        <f t="shared" si="3"/>
        <v>20</v>
      </c>
      <c r="G29" s="208" t="str">
        <f t="shared" si="3"/>
        <v>2023</v>
      </c>
      <c r="H29" s="208" t="str">
        <f>LEFT('New Instructions'!D$16,2)</f>
        <v/>
      </c>
      <c r="I29" s="208">
        <f>'Org Culture + Resources'!H27</f>
        <v>0</v>
      </c>
      <c r="Q29" s="208" t="str">
        <f>IF($F29='New Instructions'!D16,'Org Culture + Resources'!$S$23,"")</f>
        <v/>
      </c>
      <c r="R29" s="208" t="str">
        <f>IF($F29='New Instructions'!D16,'Org Culture + Resources'!$U$23,"")</f>
        <v/>
      </c>
      <c r="S29" s="208" t="str">
        <f>IF($F29='New Instructions'!D16,'Org Culture + Resources'!$W$23,"")</f>
        <v/>
      </c>
    </row>
    <row r="30" spans="1:19" ht="20.75" customHeight="1" x14ac:dyDescent="0.5">
      <c r="A30">
        <f>'New Instructions'!$D$8</f>
        <v>0</v>
      </c>
      <c r="B30">
        <f>'New Instructions'!$D$10</f>
        <v>0</v>
      </c>
      <c r="C30">
        <f>'New Instructions'!$D$12</f>
        <v>0</v>
      </c>
      <c r="D30" s="209" t="str">
        <f t="shared" si="1"/>
        <v/>
      </c>
      <c r="E30" s="209" t="str">
        <f t="shared" si="4"/>
        <v/>
      </c>
      <c r="F30" s="208" t="str">
        <f t="shared" ref="F30:G45" si="5">F18</f>
        <v/>
      </c>
      <c r="G30" s="208" t="str">
        <f t="shared" si="5"/>
        <v>20</v>
      </c>
      <c r="H30" s="208" t="str">
        <f>LEFT('New Instructions'!D$16,2)</f>
        <v/>
      </c>
      <c r="I30" s="208" t="str">
        <f>IF(F30="","",'Org Culture + Resources'!I27)</f>
        <v/>
      </c>
      <c r="Q30" s="208">
        <f>IF($F30='New Instructions'!D16,'Org Culture + Resources'!$S$23,"")</f>
        <v>0</v>
      </c>
      <c r="R30" s="208">
        <f>IF($F30='New Instructions'!D16,'Org Culture + Resources'!$U$23,"")</f>
        <v>0</v>
      </c>
      <c r="S30" s="208">
        <f>IF($F30='New Instructions'!D16,'Org Culture + Resources'!$W$23,"")</f>
        <v>0</v>
      </c>
    </row>
    <row r="31" spans="1:19" ht="20.75" customHeight="1" x14ac:dyDescent="0.5">
      <c r="A31">
        <f>'New Instructions'!$D$8</f>
        <v>0</v>
      </c>
      <c r="B31">
        <f>'New Instructions'!$D$10</f>
        <v>0</v>
      </c>
      <c r="C31">
        <f>'New Instructions'!$D$12</f>
        <v>0</v>
      </c>
      <c r="D31" s="209" t="str">
        <f t="shared" si="1"/>
        <v/>
      </c>
      <c r="E31" s="209" t="str">
        <f t="shared" si="4"/>
        <v/>
      </c>
      <c r="F31" s="208" t="str">
        <f t="shared" si="5"/>
        <v/>
      </c>
      <c r="G31" s="208" t="str">
        <f t="shared" si="5"/>
        <v>20</v>
      </c>
      <c r="H31" s="208" t="str">
        <f>LEFT('New Instructions'!D$16,2)</f>
        <v/>
      </c>
      <c r="I31" s="208" t="str">
        <f>IF(F31="","",'Org Culture + Resources'!J27)</f>
        <v/>
      </c>
      <c r="Q31" s="208">
        <f>IF($F31='New Instructions'!D16,'Org Culture + Resources'!$S$23,"")</f>
        <v>0</v>
      </c>
      <c r="R31" s="208">
        <f>IF($F31='New Instructions'!D16,'Org Culture + Resources'!$U$23,"")</f>
        <v>0</v>
      </c>
      <c r="S31" s="208">
        <f>IF($F31='New Instructions'!D16,'Org Culture + Resources'!$W$23,"")</f>
        <v>0</v>
      </c>
    </row>
    <row r="32" spans="1:19" ht="20.75" customHeight="1" x14ac:dyDescent="0.5">
      <c r="A32">
        <f>'New Instructions'!$D$8</f>
        <v>0</v>
      </c>
      <c r="B32">
        <f>'New Instructions'!$D$10</f>
        <v>0</v>
      </c>
      <c r="C32">
        <f>'New Instructions'!$D$12</f>
        <v>0</v>
      </c>
      <c r="D32" s="209" t="str">
        <f t="shared" si="1"/>
        <v/>
      </c>
      <c r="E32" s="209" t="str">
        <f t="shared" si="4"/>
        <v/>
      </c>
      <c r="F32" s="208" t="str">
        <f t="shared" si="5"/>
        <v/>
      </c>
      <c r="G32" s="208" t="str">
        <f t="shared" si="5"/>
        <v>20</v>
      </c>
      <c r="H32" s="208" t="str">
        <f>LEFT('New Instructions'!D$16,2)</f>
        <v/>
      </c>
      <c r="I32" s="208" t="str">
        <f>IF(F32="","",'Org Culture + Resources'!K27)</f>
        <v/>
      </c>
      <c r="Q32" s="208">
        <f>IF($F32='New Instructions'!D16,'Org Culture + Resources'!$S$23,"")</f>
        <v>0</v>
      </c>
      <c r="R32" s="208">
        <f>IF($F32='New Instructions'!D16,'Org Culture + Resources'!$U$23,"")</f>
        <v>0</v>
      </c>
      <c r="S32" s="208">
        <f>IF($F32='New Instructions'!D16,'Org Culture + Resources'!$W$23,"")</f>
        <v>0</v>
      </c>
    </row>
    <row r="33" spans="1:19" ht="20.75" customHeight="1" x14ac:dyDescent="0.5">
      <c r="A33">
        <f>'New Instructions'!$D$8</f>
        <v>0</v>
      </c>
      <c r="B33">
        <f>'New Instructions'!$D$10</f>
        <v>0</v>
      </c>
      <c r="C33">
        <f>'New Instructions'!$D$12</f>
        <v>0</v>
      </c>
      <c r="D33" s="209" t="str">
        <f t="shared" si="1"/>
        <v/>
      </c>
      <c r="E33" s="209" t="str">
        <f t="shared" si="4"/>
        <v/>
      </c>
      <c r="F33" s="208" t="str">
        <f t="shared" si="5"/>
        <v/>
      </c>
      <c r="G33" s="208" t="str">
        <f t="shared" si="5"/>
        <v>20</v>
      </c>
      <c r="H33" s="208" t="str">
        <f>LEFT('New Instructions'!D$16,2)</f>
        <v/>
      </c>
      <c r="I33" s="208" t="str">
        <f>IF(F33="","",'Org Culture + Resources'!L27)</f>
        <v/>
      </c>
      <c r="Q33" s="208">
        <f>IF($F33='New Instructions'!D16,'Org Culture + Resources'!$S$23,"")</f>
        <v>0</v>
      </c>
      <c r="R33" s="208">
        <f>IF($F33='New Instructions'!D16,'Org Culture + Resources'!$U$23,"")</f>
        <v>0</v>
      </c>
      <c r="S33" s="208">
        <f>IF($F33='New Instructions'!D16,'Org Culture + Resources'!$W$23,"")</f>
        <v>0</v>
      </c>
    </row>
    <row r="34" spans="1:19" ht="20.75" customHeight="1" x14ac:dyDescent="0.5">
      <c r="A34">
        <f>'New Instructions'!$D$8</f>
        <v>0</v>
      </c>
      <c r="B34">
        <f>'New Instructions'!$D$10</f>
        <v>0</v>
      </c>
      <c r="C34">
        <f>'New Instructions'!$D$12</f>
        <v>0</v>
      </c>
      <c r="D34" s="209" t="str">
        <f t="shared" si="1"/>
        <v/>
      </c>
      <c r="E34" s="209" t="str">
        <f t="shared" si="4"/>
        <v/>
      </c>
      <c r="F34" s="208" t="str">
        <f t="shared" si="5"/>
        <v/>
      </c>
      <c r="G34" s="208" t="str">
        <f t="shared" si="5"/>
        <v>20</v>
      </c>
      <c r="H34" s="208" t="str">
        <f>LEFT('New Instructions'!D$16,2)</f>
        <v/>
      </c>
      <c r="I34" s="208" t="str">
        <f>IF(F34="","",'Org Culture + Resources'!M27)</f>
        <v/>
      </c>
      <c r="Q34" s="208">
        <f>IF($F34='New Instructions'!D16,'Org Culture + Resources'!$S$23,"")</f>
        <v>0</v>
      </c>
      <c r="R34" s="208">
        <f>IF($F34='New Instructions'!D16,'Org Culture + Resources'!$U$23,"")</f>
        <v>0</v>
      </c>
      <c r="S34" s="208">
        <f>IF($F34='New Instructions'!D16,'Org Culture + Resources'!$W$23,"")</f>
        <v>0</v>
      </c>
    </row>
    <row r="35" spans="1:19" ht="20.75" customHeight="1" x14ac:dyDescent="0.5">
      <c r="A35">
        <f>'New Instructions'!$D$8</f>
        <v>0</v>
      </c>
      <c r="B35">
        <f>'New Instructions'!$D$10</f>
        <v>0</v>
      </c>
      <c r="C35">
        <f>'New Instructions'!$D$12</f>
        <v>0</v>
      </c>
      <c r="D35" s="209" t="str">
        <f t="shared" si="1"/>
        <v/>
      </c>
      <c r="E35" s="209" t="str">
        <f t="shared" si="4"/>
        <v/>
      </c>
      <c r="F35" s="208" t="str">
        <f t="shared" si="5"/>
        <v/>
      </c>
      <c r="G35" s="208" t="str">
        <f t="shared" si="5"/>
        <v>20</v>
      </c>
      <c r="H35" s="208" t="str">
        <f>LEFT('New Instructions'!D$16,2)</f>
        <v/>
      </c>
      <c r="I35" s="208" t="str">
        <f>IF(F35="","",'Org Culture + Resources'!N27)</f>
        <v/>
      </c>
      <c r="Q35" s="208">
        <f>IF($F35='New Instructions'!D16,'Org Culture + Resources'!$S$23,"")</f>
        <v>0</v>
      </c>
      <c r="R35" s="208">
        <f>IF($F35='New Instructions'!D16,'Org Culture + Resources'!$U$23,"")</f>
        <v>0</v>
      </c>
      <c r="S35" s="208">
        <f>IF($F35='New Instructions'!D16,'Org Culture + Resources'!$W$23,"")</f>
        <v>0</v>
      </c>
    </row>
    <row r="36" spans="1:19" ht="20.75" customHeight="1" x14ac:dyDescent="0.5">
      <c r="A36">
        <f>'New Instructions'!$D$8</f>
        <v>0</v>
      </c>
      <c r="B36">
        <f>'New Instructions'!$D$10</f>
        <v>0</v>
      </c>
      <c r="C36">
        <f>'New Instructions'!$D$12</f>
        <v>0</v>
      </c>
      <c r="D36" s="209" t="str">
        <f t="shared" si="1"/>
        <v/>
      </c>
      <c r="E36" s="209" t="str">
        <f t="shared" si="4"/>
        <v/>
      </c>
      <c r="F36" s="208" t="str">
        <f t="shared" si="5"/>
        <v/>
      </c>
      <c r="G36" s="208" t="str">
        <f t="shared" si="5"/>
        <v>20</v>
      </c>
      <c r="H36" s="208" t="str">
        <f>LEFT('New Instructions'!D$16,2)</f>
        <v/>
      </c>
      <c r="I36" s="208" t="str">
        <f>IF(F36="","",'Org Culture + Resources'!O27)</f>
        <v/>
      </c>
      <c r="Q36" s="208">
        <f>IF($F36='New Instructions'!D16,'Org Culture + Resources'!$S$23,"")</f>
        <v>0</v>
      </c>
      <c r="R36" s="208">
        <f>IF($F36='New Instructions'!D16,'Org Culture + Resources'!$U$23,"")</f>
        <v>0</v>
      </c>
      <c r="S36" s="208">
        <f>IF($F36='New Instructions'!D16,'Org Culture + Resources'!$W$23,"")</f>
        <v>0</v>
      </c>
    </row>
    <row r="37" spans="1:19" ht="20.75" customHeight="1" x14ac:dyDescent="0.5">
      <c r="A37">
        <f>'New Instructions'!$D$8</f>
        <v>0</v>
      </c>
      <c r="B37">
        <f>'New Instructions'!$D$10</f>
        <v>0</v>
      </c>
      <c r="C37">
        <f>'New Instructions'!$D$12</f>
        <v>0</v>
      </c>
      <c r="D37" s="209" t="str">
        <f t="shared" si="1"/>
        <v/>
      </c>
      <c r="E37" s="209" t="str">
        <f t="shared" si="4"/>
        <v/>
      </c>
      <c r="F37" s="208" t="str">
        <f t="shared" si="5"/>
        <v/>
      </c>
      <c r="G37" s="208" t="str">
        <f t="shared" si="5"/>
        <v>20</v>
      </c>
      <c r="H37" s="208" t="str">
        <f>LEFT('New Instructions'!D$16,2)</f>
        <v/>
      </c>
      <c r="I37" s="208" t="str">
        <f>IF(F37="","",'Org Culture + Resources'!P27)</f>
        <v/>
      </c>
      <c r="Q37" s="208">
        <f>IF($F37='New Instructions'!D16,'Org Culture + Resources'!$S$23,"")</f>
        <v>0</v>
      </c>
      <c r="R37" s="208">
        <f>IF($F37='New Instructions'!D16,'Org Culture + Resources'!$U$23,"")</f>
        <v>0</v>
      </c>
      <c r="S37" s="208">
        <f>IF($F37='New Instructions'!D16,'Org Culture + Resources'!$W$23,"")</f>
        <v>0</v>
      </c>
    </row>
    <row r="38" spans="1:19" ht="20.75" customHeight="1" x14ac:dyDescent="0.5">
      <c r="A38">
        <f>'New Instructions'!$D$8</f>
        <v>0</v>
      </c>
      <c r="B38">
        <f>'New Instructions'!$D$10</f>
        <v>0</v>
      </c>
      <c r="C38">
        <f>'New Instructions'!$D$12</f>
        <v>0</v>
      </c>
      <c r="D38" s="209" t="str">
        <f t="shared" si="1"/>
        <v>Organisational Culture + Resources</v>
      </c>
      <c r="E38" s="209" t="str">
        <f t="shared" ref="E38:E49" si="6">IF(F38="","","Stage 3")</f>
        <v>Stage 3</v>
      </c>
      <c r="F38" s="208" t="str">
        <f t="shared" si="5"/>
        <v>20</v>
      </c>
      <c r="G38" s="208" t="str">
        <f t="shared" si="5"/>
        <v>2020</v>
      </c>
      <c r="H38" s="208" t="str">
        <f>LEFT('New Instructions'!D$16,2)</f>
        <v/>
      </c>
      <c r="I38" s="208">
        <f>'Org Culture + Resources'!E40</f>
        <v>0</v>
      </c>
      <c r="Q38" s="208" t="str">
        <f>IF($F38='New Instructions'!D16,'Org Culture + Resources'!$S$36,"")</f>
        <v/>
      </c>
      <c r="R38" s="208" t="str">
        <f>IF($F38='New Instructions'!D16,'Org Culture + Resources'!$U$36,"")</f>
        <v/>
      </c>
      <c r="S38" s="208" t="str">
        <f>IF($F38='New Instructions'!D16,'Org Culture + Resources'!$W$36,"")</f>
        <v/>
      </c>
    </row>
    <row r="39" spans="1:19" ht="20.75" customHeight="1" x14ac:dyDescent="0.5">
      <c r="A39">
        <f>'New Instructions'!$D$8</f>
        <v>0</v>
      </c>
      <c r="B39">
        <f>'New Instructions'!$D$10</f>
        <v>0</v>
      </c>
      <c r="C39">
        <f>'New Instructions'!$D$12</f>
        <v>0</v>
      </c>
      <c r="D39" s="209" t="str">
        <f t="shared" si="1"/>
        <v>Organisational Culture + Resources</v>
      </c>
      <c r="E39" s="209" t="str">
        <f t="shared" si="6"/>
        <v>Stage 3</v>
      </c>
      <c r="F39" s="208" t="str">
        <f t="shared" si="5"/>
        <v>20</v>
      </c>
      <c r="G39" s="208" t="str">
        <f t="shared" si="5"/>
        <v>2021</v>
      </c>
      <c r="H39" s="208" t="str">
        <f>LEFT('New Instructions'!D$16,2)</f>
        <v/>
      </c>
      <c r="I39" s="208">
        <f>'Org Culture + Resources'!F40</f>
        <v>0</v>
      </c>
      <c r="Q39" s="208" t="str">
        <f>IF($F39='New Instructions'!D16,'Org Culture + Resources'!$S$36,"")</f>
        <v/>
      </c>
      <c r="R39" s="208" t="str">
        <f>IF($F39='New Instructions'!D16,'Org Culture + Resources'!$U$36,"")</f>
        <v/>
      </c>
      <c r="S39" s="208" t="str">
        <f>IF($F39='New Instructions'!D16,'Org Culture + Resources'!$W$36,"")</f>
        <v/>
      </c>
    </row>
    <row r="40" spans="1:19" ht="20.75" customHeight="1" x14ac:dyDescent="0.5">
      <c r="A40">
        <f>'New Instructions'!$D$8</f>
        <v>0</v>
      </c>
      <c r="B40">
        <f>'New Instructions'!$D$10</f>
        <v>0</v>
      </c>
      <c r="C40">
        <f>'New Instructions'!$D$12</f>
        <v>0</v>
      </c>
      <c r="D40" s="209" t="str">
        <f t="shared" si="1"/>
        <v>Organisational Culture + Resources</v>
      </c>
      <c r="E40" s="209" t="str">
        <f t="shared" si="6"/>
        <v>Stage 3</v>
      </c>
      <c r="F40" s="208" t="str">
        <f t="shared" si="5"/>
        <v>20</v>
      </c>
      <c r="G40" s="208" t="str">
        <f t="shared" si="5"/>
        <v>2022</v>
      </c>
      <c r="H40" s="208" t="str">
        <f>LEFT('New Instructions'!D$16,2)</f>
        <v/>
      </c>
      <c r="I40" s="208">
        <f>'Org Culture + Resources'!G40</f>
        <v>0</v>
      </c>
      <c r="Q40" s="208" t="str">
        <f>IF($F40='New Instructions'!D16,'Org Culture + Resources'!$S$36,"")</f>
        <v/>
      </c>
      <c r="R40" s="208" t="str">
        <f>IF($F40='New Instructions'!D16,'Org Culture + Resources'!$U$36,"")</f>
        <v/>
      </c>
      <c r="S40" s="208" t="str">
        <f>IF($F40='New Instructions'!D16,'Org Culture + Resources'!$W$36,"")</f>
        <v/>
      </c>
    </row>
    <row r="41" spans="1:19" ht="20.75" customHeight="1" x14ac:dyDescent="0.5">
      <c r="A41">
        <f>'New Instructions'!$D$8</f>
        <v>0</v>
      </c>
      <c r="B41">
        <f>'New Instructions'!$D$10</f>
        <v>0</v>
      </c>
      <c r="C41">
        <f>'New Instructions'!$D$12</f>
        <v>0</v>
      </c>
      <c r="D41" s="209" t="str">
        <f t="shared" si="1"/>
        <v>Organisational Culture + Resources</v>
      </c>
      <c r="E41" s="209" t="str">
        <f t="shared" si="6"/>
        <v>Stage 3</v>
      </c>
      <c r="F41" s="208" t="str">
        <f t="shared" si="5"/>
        <v>20</v>
      </c>
      <c r="G41" s="208" t="str">
        <f t="shared" si="5"/>
        <v>2023</v>
      </c>
      <c r="H41" s="208" t="str">
        <f>LEFT('New Instructions'!D$16,2)</f>
        <v/>
      </c>
      <c r="I41" s="208">
        <f>'Org Culture + Resources'!H40</f>
        <v>0</v>
      </c>
      <c r="Q41" s="208" t="str">
        <f>IF($F41='New Instructions'!D16,'Org Culture + Resources'!$S$36,"")</f>
        <v/>
      </c>
      <c r="R41" s="208" t="str">
        <f>IF($F41='New Instructions'!D16,'Org Culture + Resources'!$U$36,"")</f>
        <v/>
      </c>
      <c r="S41" s="208" t="str">
        <f>IF($F41='New Instructions'!D16,'Org Culture + Resources'!$W$36,"")</f>
        <v/>
      </c>
    </row>
    <row r="42" spans="1:19" ht="20.75" customHeight="1" x14ac:dyDescent="0.5">
      <c r="A42">
        <f>'New Instructions'!$D$8</f>
        <v>0</v>
      </c>
      <c r="B42">
        <f>'New Instructions'!$D$10</f>
        <v>0</v>
      </c>
      <c r="C42">
        <f>'New Instructions'!$D$12</f>
        <v>0</v>
      </c>
      <c r="D42" s="209" t="str">
        <f t="shared" si="1"/>
        <v/>
      </c>
      <c r="E42" s="209" t="str">
        <f t="shared" si="6"/>
        <v/>
      </c>
      <c r="F42" s="208" t="str">
        <f t="shared" si="5"/>
        <v/>
      </c>
      <c r="G42" s="208" t="str">
        <f t="shared" si="5"/>
        <v>20</v>
      </c>
      <c r="H42" s="208" t="str">
        <f>LEFT('New Instructions'!D$16,2)</f>
        <v/>
      </c>
      <c r="I42" s="208" t="str">
        <f>IF(F42="","",'Org Culture + Resources'!I40)</f>
        <v/>
      </c>
      <c r="Q42" s="208">
        <f>IF($F42='New Instructions'!D16,'Org Culture + Resources'!$S$36,"")</f>
        <v>0</v>
      </c>
      <c r="R42" s="208">
        <f>IF($F42='New Instructions'!D16,'Org Culture + Resources'!$U$36,"")</f>
        <v>0</v>
      </c>
      <c r="S42" s="208">
        <f>IF($F42='New Instructions'!D16,'Org Culture + Resources'!$W$36,"")</f>
        <v>0</v>
      </c>
    </row>
    <row r="43" spans="1:19" ht="20.75" customHeight="1" x14ac:dyDescent="0.5">
      <c r="A43">
        <f>'New Instructions'!$D$8</f>
        <v>0</v>
      </c>
      <c r="B43">
        <f>'New Instructions'!$D$10</f>
        <v>0</v>
      </c>
      <c r="C43">
        <f>'New Instructions'!$D$12</f>
        <v>0</v>
      </c>
      <c r="D43" s="209" t="str">
        <f t="shared" si="1"/>
        <v/>
      </c>
      <c r="E43" s="209" t="str">
        <f t="shared" si="6"/>
        <v/>
      </c>
      <c r="F43" s="208" t="str">
        <f t="shared" si="5"/>
        <v/>
      </c>
      <c r="G43" s="208" t="str">
        <f t="shared" si="5"/>
        <v>20</v>
      </c>
      <c r="H43" s="208" t="str">
        <f>LEFT('New Instructions'!D$16,2)</f>
        <v/>
      </c>
      <c r="I43" s="208" t="str">
        <f>IF(F43="","",'Org Culture + Resources'!J40)</f>
        <v/>
      </c>
      <c r="Q43" s="208">
        <f>IF($F43='New Instructions'!D16,'Org Culture + Resources'!$S$36,"")</f>
        <v>0</v>
      </c>
      <c r="R43" s="208">
        <f>IF($F43='New Instructions'!D16,'Org Culture + Resources'!$U$36,"")</f>
        <v>0</v>
      </c>
      <c r="S43" s="208">
        <f>IF($F43='New Instructions'!D16,'Org Culture + Resources'!$W$36,"")</f>
        <v>0</v>
      </c>
    </row>
    <row r="44" spans="1:19" ht="20.75" customHeight="1" x14ac:dyDescent="0.5">
      <c r="A44">
        <f>'New Instructions'!$D$8</f>
        <v>0</v>
      </c>
      <c r="B44">
        <f>'New Instructions'!$D$10</f>
        <v>0</v>
      </c>
      <c r="C44">
        <f>'New Instructions'!$D$12</f>
        <v>0</v>
      </c>
      <c r="D44" s="209" t="str">
        <f t="shared" si="1"/>
        <v/>
      </c>
      <c r="E44" s="209" t="str">
        <f t="shared" si="6"/>
        <v/>
      </c>
      <c r="F44" s="208" t="str">
        <f t="shared" si="5"/>
        <v/>
      </c>
      <c r="G44" s="208" t="str">
        <f t="shared" si="5"/>
        <v>20</v>
      </c>
      <c r="H44" s="208" t="str">
        <f>LEFT('New Instructions'!D$16,2)</f>
        <v/>
      </c>
      <c r="I44" s="208" t="str">
        <f>IF(F44="","",'Org Culture + Resources'!K40)</f>
        <v/>
      </c>
      <c r="Q44" s="208">
        <f>IF($F44='New Instructions'!D16,'Org Culture + Resources'!$S$36,"")</f>
        <v>0</v>
      </c>
      <c r="R44" s="208">
        <f>IF($F44='New Instructions'!D16,'Org Culture + Resources'!$U$36,"")</f>
        <v>0</v>
      </c>
      <c r="S44" s="208">
        <f>IF($F44='New Instructions'!D16,'Org Culture + Resources'!$W$36,"")</f>
        <v>0</v>
      </c>
    </row>
    <row r="45" spans="1:19" ht="20.75" customHeight="1" x14ac:dyDescent="0.5">
      <c r="A45">
        <f>'New Instructions'!$D$8</f>
        <v>0</v>
      </c>
      <c r="B45">
        <f>'New Instructions'!$D$10</f>
        <v>0</v>
      </c>
      <c r="C45">
        <f>'New Instructions'!$D$12</f>
        <v>0</v>
      </c>
      <c r="D45" s="209" t="str">
        <f t="shared" si="1"/>
        <v/>
      </c>
      <c r="E45" s="209" t="str">
        <f t="shared" si="6"/>
        <v/>
      </c>
      <c r="F45" s="208" t="str">
        <f t="shared" si="5"/>
        <v/>
      </c>
      <c r="G45" s="208" t="str">
        <f t="shared" si="5"/>
        <v>20</v>
      </c>
      <c r="H45" s="208" t="str">
        <f>LEFT('New Instructions'!D$16,2)</f>
        <v/>
      </c>
      <c r="I45" s="208" t="str">
        <f>IF(F45="","",'Org Culture + Resources'!L40)</f>
        <v/>
      </c>
      <c r="Q45" s="208">
        <f>IF($F45='New Instructions'!D16,'Org Culture + Resources'!$S$36,"")</f>
        <v>0</v>
      </c>
      <c r="R45" s="208">
        <f>IF($F45='New Instructions'!D16,'Org Culture + Resources'!$U$36,"")</f>
        <v>0</v>
      </c>
      <c r="S45" s="208">
        <f>IF($F45='New Instructions'!D16,'Org Culture + Resources'!$W$36,"")</f>
        <v>0</v>
      </c>
    </row>
    <row r="46" spans="1:19" ht="20.75" customHeight="1" x14ac:dyDescent="0.5">
      <c r="A46">
        <f>'New Instructions'!$D$8</f>
        <v>0</v>
      </c>
      <c r="B46">
        <f>'New Instructions'!$D$10</f>
        <v>0</v>
      </c>
      <c r="C46">
        <f>'New Instructions'!$D$12</f>
        <v>0</v>
      </c>
      <c r="D46" s="209" t="str">
        <f t="shared" si="1"/>
        <v/>
      </c>
      <c r="E46" s="209" t="str">
        <f t="shared" si="6"/>
        <v/>
      </c>
      <c r="F46" s="208" t="str">
        <f t="shared" ref="F46:G61" si="7">F34</f>
        <v/>
      </c>
      <c r="G46" s="208" t="str">
        <f t="shared" si="7"/>
        <v>20</v>
      </c>
      <c r="H46" s="208" t="str">
        <f>LEFT('New Instructions'!D$16,2)</f>
        <v/>
      </c>
      <c r="I46" s="208" t="str">
        <f>IF(F46="","",'Org Culture + Resources'!M40)</f>
        <v/>
      </c>
      <c r="Q46" s="208">
        <f>IF($F46='New Instructions'!D16,'Org Culture + Resources'!$S$36,"")</f>
        <v>0</v>
      </c>
      <c r="R46" s="208">
        <f>IF($F46='New Instructions'!D16,'Org Culture + Resources'!$U$36,"")</f>
        <v>0</v>
      </c>
      <c r="S46" s="208">
        <f>IF($F46='New Instructions'!D16,'Org Culture + Resources'!$W$36,"")</f>
        <v>0</v>
      </c>
    </row>
    <row r="47" spans="1:19" ht="20.75" customHeight="1" x14ac:dyDescent="0.5">
      <c r="A47">
        <f>'New Instructions'!$D$8</f>
        <v>0</v>
      </c>
      <c r="B47">
        <f>'New Instructions'!$D$10</f>
        <v>0</v>
      </c>
      <c r="C47">
        <f>'New Instructions'!$D$12</f>
        <v>0</v>
      </c>
      <c r="D47" s="209" t="str">
        <f t="shared" si="1"/>
        <v/>
      </c>
      <c r="E47" s="209" t="str">
        <f t="shared" si="6"/>
        <v/>
      </c>
      <c r="F47" s="208" t="str">
        <f t="shared" si="7"/>
        <v/>
      </c>
      <c r="G47" s="208" t="str">
        <f t="shared" si="7"/>
        <v>20</v>
      </c>
      <c r="H47" s="208" t="str">
        <f>LEFT('New Instructions'!D$16,2)</f>
        <v/>
      </c>
      <c r="I47" s="208" t="str">
        <f>IF(F47="","",'Org Culture + Resources'!N40)</f>
        <v/>
      </c>
      <c r="Q47" s="208">
        <f>IF($F47='New Instructions'!D16,'Org Culture + Resources'!$S$36,"")</f>
        <v>0</v>
      </c>
      <c r="R47" s="208">
        <f>IF($F47='New Instructions'!D16,'Org Culture + Resources'!$U$36,"")</f>
        <v>0</v>
      </c>
      <c r="S47" s="208">
        <f>IF($F47='New Instructions'!D16,'Org Culture + Resources'!$W$36,"")</f>
        <v>0</v>
      </c>
    </row>
    <row r="48" spans="1:19" ht="20.75" customHeight="1" x14ac:dyDescent="0.5">
      <c r="A48">
        <f>'New Instructions'!$D$8</f>
        <v>0</v>
      </c>
      <c r="B48">
        <f>'New Instructions'!$D$10</f>
        <v>0</v>
      </c>
      <c r="C48">
        <f>'New Instructions'!$D$12</f>
        <v>0</v>
      </c>
      <c r="D48" s="209" t="str">
        <f t="shared" si="1"/>
        <v/>
      </c>
      <c r="E48" s="209" t="str">
        <f t="shared" si="6"/>
        <v/>
      </c>
      <c r="F48" s="208" t="str">
        <f t="shared" si="7"/>
        <v/>
      </c>
      <c r="G48" s="208" t="str">
        <f t="shared" si="7"/>
        <v>20</v>
      </c>
      <c r="H48" s="208" t="str">
        <f>LEFT('New Instructions'!D$16,2)</f>
        <v/>
      </c>
      <c r="I48" s="208" t="str">
        <f>IF(F48="","",'Org Culture + Resources'!O40)</f>
        <v/>
      </c>
      <c r="Q48" s="208">
        <f>IF($F48='New Instructions'!D16,'Org Culture + Resources'!$S$36,"")</f>
        <v>0</v>
      </c>
      <c r="R48" s="208">
        <f>IF($F48='New Instructions'!D16,'Org Culture + Resources'!$U$36,"")</f>
        <v>0</v>
      </c>
      <c r="S48" s="208">
        <f>IF($F48='New Instructions'!D16,'Org Culture + Resources'!$W$36,"")</f>
        <v>0</v>
      </c>
    </row>
    <row r="49" spans="1:19" ht="20.75" customHeight="1" x14ac:dyDescent="0.5">
      <c r="A49">
        <f>'New Instructions'!$D$8</f>
        <v>0</v>
      </c>
      <c r="B49">
        <f>'New Instructions'!$D$10</f>
        <v>0</v>
      </c>
      <c r="C49">
        <f>'New Instructions'!$D$12</f>
        <v>0</v>
      </c>
      <c r="D49" s="209" t="str">
        <f t="shared" si="1"/>
        <v/>
      </c>
      <c r="E49" s="209" t="str">
        <f t="shared" si="6"/>
        <v/>
      </c>
      <c r="F49" s="208" t="str">
        <f t="shared" si="7"/>
        <v/>
      </c>
      <c r="G49" s="208" t="str">
        <f t="shared" si="7"/>
        <v>20</v>
      </c>
      <c r="H49" s="208" t="str">
        <f>LEFT('New Instructions'!D$16,2)</f>
        <v/>
      </c>
      <c r="I49" s="208" t="str">
        <f>IF(F49="","",'Org Culture + Resources'!P40)</f>
        <v/>
      </c>
      <c r="Q49" s="208">
        <f>IF($F49='New Instructions'!D16,'Org Culture + Resources'!$S$36,"")</f>
        <v>0</v>
      </c>
      <c r="R49" s="208">
        <f>IF($F49='New Instructions'!D16,'Org Culture + Resources'!$U$36,"")</f>
        <v>0</v>
      </c>
      <c r="S49" s="208">
        <f>IF($F49='New Instructions'!D16,'Org Culture + Resources'!$W$36,"")</f>
        <v>0</v>
      </c>
    </row>
    <row r="50" spans="1:19" ht="20.75" customHeight="1" x14ac:dyDescent="0.5">
      <c r="A50">
        <f>'New Instructions'!$D$8</f>
        <v>0</v>
      </c>
      <c r="B50">
        <f>'New Instructions'!$D$10</f>
        <v>0</v>
      </c>
      <c r="C50">
        <f>'New Instructions'!$D$12</f>
        <v>0</v>
      </c>
      <c r="D50" s="209" t="str">
        <f t="shared" si="1"/>
        <v>Organisational Culture + Resources</v>
      </c>
      <c r="E50" s="209" t="str">
        <f t="shared" ref="E50:E61" si="8">IF(F50="","","Stage 4")</f>
        <v>Stage 4</v>
      </c>
      <c r="F50" s="208" t="str">
        <f t="shared" si="7"/>
        <v>20</v>
      </c>
      <c r="G50" s="208" t="str">
        <f t="shared" si="7"/>
        <v>2020</v>
      </c>
      <c r="H50" s="208" t="str">
        <f>LEFT('New Instructions'!D$16,2)</f>
        <v/>
      </c>
      <c r="I50" s="208">
        <f>'Org Culture + Resources'!E53</f>
        <v>0</v>
      </c>
      <c r="Q50" s="208" t="str">
        <f>IF($F50='New Instructions'!D16,'Org Culture + Resources'!$S$50,"")</f>
        <v/>
      </c>
      <c r="R50" s="208" t="str">
        <f>IF($F50='New Instructions'!D16,'Org Culture + Resources'!$U$50,"")</f>
        <v/>
      </c>
      <c r="S50" s="208" t="str">
        <f>IF($F50='New Instructions'!D16,'Org Culture + Resources'!$W$50,"")</f>
        <v/>
      </c>
    </row>
    <row r="51" spans="1:19" ht="20.75" customHeight="1" x14ac:dyDescent="0.5">
      <c r="A51">
        <f>'New Instructions'!$D$8</f>
        <v>0</v>
      </c>
      <c r="B51">
        <f>'New Instructions'!$D$10</f>
        <v>0</v>
      </c>
      <c r="C51">
        <f>'New Instructions'!$D$12</f>
        <v>0</v>
      </c>
      <c r="D51" s="209" t="str">
        <f t="shared" si="1"/>
        <v>Organisational Culture + Resources</v>
      </c>
      <c r="E51" s="209" t="str">
        <f t="shared" si="8"/>
        <v>Stage 4</v>
      </c>
      <c r="F51" s="208" t="str">
        <f t="shared" si="7"/>
        <v>20</v>
      </c>
      <c r="G51" s="208" t="str">
        <f t="shared" si="7"/>
        <v>2021</v>
      </c>
      <c r="H51" s="208" t="str">
        <f>LEFT('New Instructions'!D$16,2)</f>
        <v/>
      </c>
      <c r="I51" s="208">
        <f>'Org Culture + Resources'!F53</f>
        <v>0</v>
      </c>
      <c r="Q51" s="208" t="str">
        <f>IF($F51='New Instructions'!D16,'Org Culture + Resources'!$S$49,"")</f>
        <v/>
      </c>
      <c r="R51" s="208" t="str">
        <f>IF($F51='New Instructions'!D16,'Org Culture + Resources'!$U$49,"")</f>
        <v/>
      </c>
      <c r="S51" s="208" t="str">
        <f>IF($F51='New Instructions'!D16,'Org Culture + Resources'!$W$49,"")</f>
        <v/>
      </c>
    </row>
    <row r="52" spans="1:19" ht="20.75" customHeight="1" x14ac:dyDescent="0.5">
      <c r="A52">
        <f>'New Instructions'!$D$8</f>
        <v>0</v>
      </c>
      <c r="B52">
        <f>'New Instructions'!$D$10</f>
        <v>0</v>
      </c>
      <c r="C52">
        <f>'New Instructions'!$D$12</f>
        <v>0</v>
      </c>
      <c r="D52" s="209" t="str">
        <f t="shared" si="1"/>
        <v>Organisational Culture + Resources</v>
      </c>
      <c r="E52" s="209" t="str">
        <f t="shared" si="8"/>
        <v>Stage 4</v>
      </c>
      <c r="F52" s="208" t="str">
        <f t="shared" si="7"/>
        <v>20</v>
      </c>
      <c r="G52" s="208" t="str">
        <f t="shared" si="7"/>
        <v>2022</v>
      </c>
      <c r="H52" s="208" t="str">
        <f>LEFT('New Instructions'!D$16,2)</f>
        <v/>
      </c>
      <c r="I52" s="208">
        <f>'Org Culture + Resources'!G53</f>
        <v>0</v>
      </c>
      <c r="Q52" s="208" t="str">
        <f>IF($F52='New Instructions'!D16,'Org Culture + Resources'!$S$49,"")</f>
        <v/>
      </c>
      <c r="R52" s="208" t="str">
        <f>IF($F52='New Instructions'!D16,'Org Culture + Resources'!$U$49,"")</f>
        <v/>
      </c>
      <c r="S52" s="208" t="str">
        <f>IF($F52='New Instructions'!D16,'Org Culture + Resources'!$W$49,"")</f>
        <v/>
      </c>
    </row>
    <row r="53" spans="1:19" ht="20.75" customHeight="1" x14ac:dyDescent="0.5">
      <c r="A53">
        <f>'New Instructions'!$D$8</f>
        <v>0</v>
      </c>
      <c r="B53">
        <f>'New Instructions'!$D$10</f>
        <v>0</v>
      </c>
      <c r="C53">
        <f>'New Instructions'!$D$12</f>
        <v>0</v>
      </c>
      <c r="D53" s="209" t="str">
        <f t="shared" si="1"/>
        <v>Organisational Culture + Resources</v>
      </c>
      <c r="E53" s="209" t="str">
        <f t="shared" si="8"/>
        <v>Stage 4</v>
      </c>
      <c r="F53" s="208" t="str">
        <f t="shared" si="7"/>
        <v>20</v>
      </c>
      <c r="G53" s="208" t="str">
        <f t="shared" si="7"/>
        <v>2023</v>
      </c>
      <c r="H53" s="208" t="str">
        <f>LEFT('New Instructions'!D$16,2)</f>
        <v/>
      </c>
      <c r="I53" s="208">
        <f>'Org Culture + Resources'!H53</f>
        <v>0</v>
      </c>
      <c r="Q53" s="208" t="str">
        <f>IF($F53='New Instructions'!D16,'Org Culture + Resources'!$S$49,"")</f>
        <v/>
      </c>
      <c r="R53" s="208" t="str">
        <f>IF($F53='New Instructions'!D16,'Org Culture + Resources'!$U$49,"")</f>
        <v/>
      </c>
      <c r="S53" s="208" t="str">
        <f>IF($F53='New Instructions'!D16,'Org Culture + Resources'!$W$49,"")</f>
        <v/>
      </c>
    </row>
    <row r="54" spans="1:19" ht="20.75" customHeight="1" x14ac:dyDescent="0.5">
      <c r="A54">
        <f>'New Instructions'!$D$8</f>
        <v>0</v>
      </c>
      <c r="B54">
        <f>'New Instructions'!$D$10</f>
        <v>0</v>
      </c>
      <c r="C54">
        <f>'New Instructions'!$D$12</f>
        <v>0</v>
      </c>
      <c r="D54" s="209" t="str">
        <f t="shared" si="1"/>
        <v/>
      </c>
      <c r="E54" s="209" t="str">
        <f t="shared" si="8"/>
        <v/>
      </c>
      <c r="F54" s="208" t="str">
        <f t="shared" si="7"/>
        <v/>
      </c>
      <c r="G54" s="208" t="str">
        <f t="shared" si="7"/>
        <v>20</v>
      </c>
      <c r="H54" s="208" t="str">
        <f>LEFT('New Instructions'!D$16,2)</f>
        <v/>
      </c>
      <c r="I54" s="208" t="str">
        <f>IF(F54="","",'Org Culture + Resources'!I53)</f>
        <v/>
      </c>
      <c r="Q54" s="208">
        <f>IF($F54='New Instructions'!D16,'Org Culture + Resources'!$S$49,"")</f>
        <v>0</v>
      </c>
      <c r="R54" s="208">
        <f>IF($F54='New Instructions'!D16,'Org Culture + Resources'!$U$49,"")</f>
        <v>0</v>
      </c>
      <c r="S54" s="208">
        <f>IF($F54='New Instructions'!D16,'Org Culture + Resources'!$W$49,"")</f>
        <v>0</v>
      </c>
    </row>
    <row r="55" spans="1:19" ht="20.75" customHeight="1" x14ac:dyDescent="0.5">
      <c r="A55">
        <f>'New Instructions'!$D$8</f>
        <v>0</v>
      </c>
      <c r="B55">
        <f>'New Instructions'!$D$10</f>
        <v>0</v>
      </c>
      <c r="C55">
        <f>'New Instructions'!$D$12</f>
        <v>0</v>
      </c>
      <c r="D55" s="209" t="str">
        <f t="shared" si="1"/>
        <v/>
      </c>
      <c r="E55" s="209" t="str">
        <f t="shared" si="8"/>
        <v/>
      </c>
      <c r="F55" s="208" t="str">
        <f t="shared" si="7"/>
        <v/>
      </c>
      <c r="G55" s="208" t="str">
        <f t="shared" si="7"/>
        <v>20</v>
      </c>
      <c r="H55" s="208" t="str">
        <f>LEFT('New Instructions'!D$16,2)</f>
        <v/>
      </c>
      <c r="I55" s="208" t="str">
        <f>IF(F55="","",'Org Culture + Resources'!J53)</f>
        <v/>
      </c>
      <c r="Q55" s="208">
        <f>IF($F55='New Instructions'!D16,'Org Culture + Resources'!$S$49,"")</f>
        <v>0</v>
      </c>
      <c r="R55" s="208">
        <f>IF($F55='New Instructions'!D16,'Org Culture + Resources'!$U$49,"")</f>
        <v>0</v>
      </c>
      <c r="S55" s="208">
        <f>IF($F55='New Instructions'!D16,'Org Culture + Resources'!$W$49,"")</f>
        <v>0</v>
      </c>
    </row>
    <row r="56" spans="1:19" ht="20.75" customHeight="1" x14ac:dyDescent="0.5">
      <c r="A56">
        <f>'New Instructions'!$D$8</f>
        <v>0</v>
      </c>
      <c r="B56">
        <f>'New Instructions'!$D$10</f>
        <v>0</v>
      </c>
      <c r="C56">
        <f>'New Instructions'!$D$12</f>
        <v>0</v>
      </c>
      <c r="D56" s="209" t="str">
        <f t="shared" si="1"/>
        <v/>
      </c>
      <c r="E56" s="209" t="str">
        <f t="shared" si="8"/>
        <v/>
      </c>
      <c r="F56" s="208" t="str">
        <f t="shared" si="7"/>
        <v/>
      </c>
      <c r="G56" s="208" t="str">
        <f t="shared" si="7"/>
        <v>20</v>
      </c>
      <c r="H56" s="208" t="str">
        <f>LEFT('New Instructions'!D$16,2)</f>
        <v/>
      </c>
      <c r="I56" s="208" t="str">
        <f>IF(F56="","",'Org Culture + Resources'!K53)</f>
        <v/>
      </c>
      <c r="Q56" s="208">
        <f>IF($F56='New Instructions'!D16,'Org Culture + Resources'!$S$49,"")</f>
        <v>0</v>
      </c>
      <c r="R56" s="208">
        <f>IF($F56='New Instructions'!D16,'Org Culture + Resources'!$U$49,"")</f>
        <v>0</v>
      </c>
      <c r="S56" s="208">
        <f>IF($F56='New Instructions'!D16,'Org Culture + Resources'!$W$49,"")</f>
        <v>0</v>
      </c>
    </row>
    <row r="57" spans="1:19" ht="20.75" customHeight="1" x14ac:dyDescent="0.5">
      <c r="A57">
        <f>'New Instructions'!$D$8</f>
        <v>0</v>
      </c>
      <c r="B57">
        <f>'New Instructions'!$D$10</f>
        <v>0</v>
      </c>
      <c r="C57">
        <f>'New Instructions'!$D$12</f>
        <v>0</v>
      </c>
      <c r="D57" s="209" t="str">
        <f t="shared" si="1"/>
        <v/>
      </c>
      <c r="E57" s="209" t="str">
        <f t="shared" si="8"/>
        <v/>
      </c>
      <c r="F57" s="208" t="str">
        <f t="shared" si="7"/>
        <v/>
      </c>
      <c r="G57" s="208" t="str">
        <f t="shared" si="7"/>
        <v>20</v>
      </c>
      <c r="H57" s="208" t="str">
        <f>LEFT('New Instructions'!D$16,2)</f>
        <v/>
      </c>
      <c r="I57" s="208" t="str">
        <f>IF(F57="","",'Org Culture + Resources'!L53)</f>
        <v/>
      </c>
      <c r="Q57" s="208">
        <f>IF($F57='New Instructions'!D16,'Org Culture + Resources'!$S$49,"")</f>
        <v>0</v>
      </c>
      <c r="R57" s="208">
        <f>IF($F57='New Instructions'!D16,'Org Culture + Resources'!$U$49,"")</f>
        <v>0</v>
      </c>
      <c r="S57" s="208">
        <f>IF($F57='New Instructions'!D16,'Org Culture + Resources'!$W$49,"")</f>
        <v>0</v>
      </c>
    </row>
    <row r="58" spans="1:19" ht="20.75" customHeight="1" x14ac:dyDescent="0.5">
      <c r="A58">
        <f>'New Instructions'!$D$8</f>
        <v>0</v>
      </c>
      <c r="B58">
        <f>'New Instructions'!$D$10</f>
        <v>0</v>
      </c>
      <c r="C58">
        <f>'New Instructions'!$D$12</f>
        <v>0</v>
      </c>
      <c r="D58" s="209" t="str">
        <f t="shared" si="1"/>
        <v/>
      </c>
      <c r="E58" s="209" t="str">
        <f t="shared" si="8"/>
        <v/>
      </c>
      <c r="F58" s="208" t="str">
        <f t="shared" si="7"/>
        <v/>
      </c>
      <c r="G58" s="208" t="str">
        <f t="shared" si="7"/>
        <v>20</v>
      </c>
      <c r="H58" s="208" t="str">
        <f>LEFT('New Instructions'!D$16,2)</f>
        <v/>
      </c>
      <c r="I58" s="208" t="str">
        <f>IF(F58="","",'Org Culture + Resources'!M53)</f>
        <v/>
      </c>
      <c r="Q58" s="208">
        <f>IF($F58='New Instructions'!D16,'Org Culture + Resources'!$S$49,"")</f>
        <v>0</v>
      </c>
      <c r="R58" s="208">
        <f>IF($F58='New Instructions'!D16,'Org Culture + Resources'!$U$49,"")</f>
        <v>0</v>
      </c>
      <c r="S58" s="208">
        <f>IF($F58='New Instructions'!D16,'Org Culture + Resources'!$W$49,"")</f>
        <v>0</v>
      </c>
    </row>
    <row r="59" spans="1:19" ht="20.75" customHeight="1" x14ac:dyDescent="0.5">
      <c r="A59">
        <f>'New Instructions'!$D$8</f>
        <v>0</v>
      </c>
      <c r="B59">
        <f>'New Instructions'!$D$10</f>
        <v>0</v>
      </c>
      <c r="C59">
        <f>'New Instructions'!$D$12</f>
        <v>0</v>
      </c>
      <c r="D59" s="209" t="str">
        <f t="shared" si="1"/>
        <v/>
      </c>
      <c r="E59" s="209" t="str">
        <f t="shared" si="8"/>
        <v/>
      </c>
      <c r="F59" s="208" t="str">
        <f t="shared" si="7"/>
        <v/>
      </c>
      <c r="G59" s="208" t="str">
        <f t="shared" si="7"/>
        <v>20</v>
      </c>
      <c r="H59" s="208" t="str">
        <f>LEFT('New Instructions'!D$16,2)</f>
        <v/>
      </c>
      <c r="I59" s="208" t="str">
        <f>IF(F59="","",'Org Culture + Resources'!N53)</f>
        <v/>
      </c>
      <c r="Q59" s="208">
        <f>IF($F59='New Instructions'!D16,'Org Culture + Resources'!$S$49,"")</f>
        <v>0</v>
      </c>
      <c r="R59" s="208">
        <f>IF($F59='New Instructions'!D16,'Org Culture + Resources'!$U$49,"")</f>
        <v>0</v>
      </c>
      <c r="S59" s="208">
        <f>IF($F59='New Instructions'!D16,'Org Culture + Resources'!$W$49,"")</f>
        <v>0</v>
      </c>
    </row>
    <row r="60" spans="1:19" ht="20.75" customHeight="1" x14ac:dyDescent="0.5">
      <c r="A60">
        <f>'New Instructions'!$D$8</f>
        <v>0</v>
      </c>
      <c r="B60">
        <f>'New Instructions'!$D$10</f>
        <v>0</v>
      </c>
      <c r="C60">
        <f>'New Instructions'!$D$12</f>
        <v>0</v>
      </c>
      <c r="D60" s="209" t="str">
        <f t="shared" si="1"/>
        <v/>
      </c>
      <c r="E60" s="209" t="str">
        <f t="shared" si="8"/>
        <v/>
      </c>
      <c r="F60" s="208" t="str">
        <f t="shared" si="7"/>
        <v/>
      </c>
      <c r="G60" s="208" t="str">
        <f t="shared" si="7"/>
        <v>20</v>
      </c>
      <c r="H60" s="208" t="str">
        <f>LEFT('New Instructions'!D$16,2)</f>
        <v/>
      </c>
      <c r="I60" s="208" t="str">
        <f>IF(F60="","",'Org Culture + Resources'!O53)</f>
        <v/>
      </c>
      <c r="Q60" s="208">
        <f>IF($F60='New Instructions'!D16,'Org Culture + Resources'!$S$49,"")</f>
        <v>0</v>
      </c>
      <c r="R60" s="208">
        <f>IF($F60='New Instructions'!D16,'Org Culture + Resources'!$U$49,"")</f>
        <v>0</v>
      </c>
      <c r="S60" s="208">
        <f>IF($F60='New Instructions'!D16,'Org Culture + Resources'!$W$49,"")</f>
        <v>0</v>
      </c>
    </row>
    <row r="61" spans="1:19" ht="20.75" customHeight="1" x14ac:dyDescent="0.5">
      <c r="A61">
        <f>'New Instructions'!$D$8</f>
        <v>0</v>
      </c>
      <c r="B61">
        <f>'New Instructions'!$D$10</f>
        <v>0</v>
      </c>
      <c r="C61">
        <f>'New Instructions'!$D$12</f>
        <v>0</v>
      </c>
      <c r="D61" s="209" t="str">
        <f t="shared" si="1"/>
        <v/>
      </c>
      <c r="E61" s="209" t="str">
        <f t="shared" si="8"/>
        <v/>
      </c>
      <c r="F61" s="208" t="str">
        <f t="shared" si="7"/>
        <v/>
      </c>
      <c r="G61" s="208" t="str">
        <f t="shared" si="7"/>
        <v>20</v>
      </c>
      <c r="H61" s="208" t="str">
        <f>LEFT('New Instructions'!D$16,2)</f>
        <v/>
      </c>
      <c r="I61" s="208" t="str">
        <f>IF(F61="","",'Org Culture + Resources'!P53)</f>
        <v/>
      </c>
      <c r="Q61" s="208">
        <f>IF($F61='New Instructions'!D16,'Org Culture + Resources'!$S$49,"")</f>
        <v>0</v>
      </c>
      <c r="R61" s="208">
        <f>IF($F61='New Instructions'!D16,'Org Culture + Resources'!$U$49,"")</f>
        <v>0</v>
      </c>
      <c r="S61" s="208">
        <f>IF($F61='New Instructions'!D16,'Org Culture + Resources'!$W$49,"")</f>
        <v>0</v>
      </c>
    </row>
    <row r="62" spans="1:19" ht="20.75" customHeight="1" x14ac:dyDescent="0.5">
      <c r="A62">
        <f>'New Instructions'!$D$8</f>
        <v>0</v>
      </c>
      <c r="B62">
        <f>'New Instructions'!$D$10</f>
        <v>0</v>
      </c>
      <c r="C62">
        <f>'New Instructions'!$D$12</f>
        <v>0</v>
      </c>
      <c r="D62" s="209" t="str">
        <f t="shared" si="1"/>
        <v/>
      </c>
      <c r="E62" s="208" t="str">
        <f>'Org Culture + Resources'!C19</f>
        <v>OC1A</v>
      </c>
      <c r="F62" s="208" t="str">
        <f>H62</f>
        <v/>
      </c>
      <c r="G62" s="208">
        <f>'New Instructions'!$D$18</f>
        <v>0</v>
      </c>
      <c r="H62" s="208" t="str">
        <f>LEFT('New Instructions'!D$16,2)</f>
        <v/>
      </c>
      <c r="J62" s="208" t="str">
        <f>IF(AND(K62="Yes",L62="Yes"),"Green",IF(AND(K62="Yes",L62="Partly"),"Orange",IF(AND(K62="Yes",OR(L62="No",L62=0)),"Red",IF(K62="No","Grey"))))</f>
        <v>Red</v>
      </c>
      <c r="K62" s="208" t="str">
        <f>'Org Culture + Resources'!G19</f>
        <v>Yes</v>
      </c>
      <c r="L62" s="208">
        <f>'Org Culture + Resources'!I19</f>
        <v>0</v>
      </c>
      <c r="M62" s="210" t="str">
        <f>'Org Culture + Resources'!K19</f>
        <v>dd.mm.yy</v>
      </c>
      <c r="N62" s="208">
        <f>'Org Culture + Resources'!L19</f>
        <v>0</v>
      </c>
      <c r="O62" s="208">
        <f>'Org Culture + Resources'!M19</f>
        <v>0</v>
      </c>
      <c r="P62" s="208">
        <f>'Org Culture + Resources'!N19</f>
        <v>0</v>
      </c>
      <c r="Q62" s="208">
        <f>'Org Culture + Resources'!S19</f>
        <v>0</v>
      </c>
      <c r="R62" s="208">
        <f>'Org Culture + Resources'!U19</f>
        <v>0</v>
      </c>
      <c r="S62" s="208">
        <f>'Org Culture + Resources'!W19</f>
        <v>0</v>
      </c>
    </row>
    <row r="63" spans="1:19" ht="20.75" customHeight="1" x14ac:dyDescent="0.5">
      <c r="A63">
        <f>'New Instructions'!$D$8</f>
        <v>0</v>
      </c>
      <c r="B63">
        <f>'New Instructions'!$D$10</f>
        <v>0</v>
      </c>
      <c r="C63">
        <f>'New Instructions'!$D$12</f>
        <v>0</v>
      </c>
      <c r="D63" s="209" t="str">
        <f t="shared" si="1"/>
        <v/>
      </c>
      <c r="E63" s="208" t="str">
        <f>'Org Culture + Resources'!C20</f>
        <v>OC1B</v>
      </c>
      <c r="F63" s="208" t="str">
        <f>H63</f>
        <v/>
      </c>
      <c r="G63" s="208">
        <f>'New Instructions'!$D$18</f>
        <v>0</v>
      </c>
      <c r="H63" s="208" t="str">
        <f>LEFT('New Instructions'!D$16,2)</f>
        <v/>
      </c>
      <c r="J63" s="208" t="str">
        <f t="shared" ref="J63" si="9">IF(AND(K63="Yes",L63="Yes"),"Green",IF(AND(K63="Yes",L63="Partly"),"Orange",IF(AND(K63="Yes",OR(L63="No",L63=0)),"Red",IF(K63="No","Grey"))))</f>
        <v>Red</v>
      </c>
      <c r="K63" s="208" t="str">
        <f>'Org Culture + Resources'!G20</f>
        <v>Yes</v>
      </c>
      <c r="L63" s="208">
        <f>'Org Culture + Resources'!I20</f>
        <v>0</v>
      </c>
      <c r="M63" s="210" t="str">
        <f>'Org Culture + Resources'!K20</f>
        <v>dd.mm.yy</v>
      </c>
      <c r="N63" s="208">
        <f>'Org Culture + Resources'!L20</f>
        <v>0</v>
      </c>
      <c r="O63" s="208">
        <f>'Org Culture + Resources'!M20</f>
        <v>0</v>
      </c>
      <c r="P63" s="208">
        <f>'Org Culture + Resources'!N20</f>
        <v>0</v>
      </c>
      <c r="Q63" s="208">
        <f>'Org Culture + Resources'!S20</f>
        <v>0</v>
      </c>
      <c r="R63" s="208">
        <f>'Org Culture + Resources'!U20</f>
        <v>0</v>
      </c>
      <c r="S63" s="208">
        <f>'Org Culture + Resources'!W20</f>
        <v>0</v>
      </c>
    </row>
    <row r="64" spans="1:19" ht="20.75" customHeight="1" x14ac:dyDescent="0.5">
      <c r="A64">
        <f>'New Instructions'!$D$8</f>
        <v>0</v>
      </c>
      <c r="B64">
        <f>'New Instructions'!$D$10</f>
        <v>0</v>
      </c>
      <c r="C64">
        <f>'New Instructions'!$D$12</f>
        <v>0</v>
      </c>
      <c r="D64" s="209" t="str">
        <f t="shared" si="1"/>
        <v/>
      </c>
      <c r="E64" s="208" t="str">
        <f>'Org Culture + Resources'!C31</f>
        <v>OC2A</v>
      </c>
      <c r="F64" s="208" t="str">
        <f t="shared" ref="F64:F72" si="10">H64</f>
        <v/>
      </c>
      <c r="G64" s="208">
        <f>'New Instructions'!$D$18</f>
        <v>0</v>
      </c>
      <c r="H64" s="208" t="str">
        <f>LEFT('New Instructions'!D$16,2)</f>
        <v/>
      </c>
      <c r="J64" s="208" t="str">
        <f>IF(AND(K64="Yes",L64="Yes"),"Green",IF(AND(K64="Yes",L64="Partly"),"Orange",IF(AND(K64="Yes",OR(L64="No",L64=0)),"Red",IF(OR(K64="No",K64=0),"Grey"))))</f>
        <v>Grey</v>
      </c>
      <c r="K64" s="208">
        <f>'Org Culture + Resources'!G31</f>
        <v>0</v>
      </c>
      <c r="L64" s="208">
        <f>'Org Culture + Resources'!I31</f>
        <v>0</v>
      </c>
      <c r="M64" s="210" t="str">
        <f>'Org Culture + Resources'!K31</f>
        <v>dd.mm.yy</v>
      </c>
      <c r="N64" s="208">
        <f>'Org Culture + Resources'!L31</f>
        <v>0</v>
      </c>
      <c r="O64" s="208">
        <f>'Org Culture + Resources'!M31</f>
        <v>0</v>
      </c>
      <c r="P64" s="208">
        <f>'Org Culture + Resources'!N31</f>
        <v>0</v>
      </c>
      <c r="Q64" s="208">
        <f>'Org Culture + Resources'!S31</f>
        <v>0</v>
      </c>
      <c r="R64" s="208">
        <f>'Org Culture + Resources'!U31</f>
        <v>0</v>
      </c>
      <c r="S64" s="208">
        <f>'Org Culture + Resources'!W31</f>
        <v>0</v>
      </c>
    </row>
    <row r="65" spans="1:19" ht="20.75" customHeight="1" x14ac:dyDescent="0.5">
      <c r="A65">
        <f>'New Instructions'!$D$8</f>
        <v>0</v>
      </c>
      <c r="B65">
        <f>'New Instructions'!$D$10</f>
        <v>0</v>
      </c>
      <c r="C65">
        <f>'New Instructions'!$D$12</f>
        <v>0</v>
      </c>
      <c r="D65" s="209" t="str">
        <f t="shared" si="1"/>
        <v/>
      </c>
      <c r="E65" s="208" t="str">
        <f>'Org Culture + Resources'!C32</f>
        <v>OC2B</v>
      </c>
      <c r="F65" s="208" t="str">
        <f t="shared" si="10"/>
        <v/>
      </c>
      <c r="G65" s="208">
        <f>'New Instructions'!$D$18</f>
        <v>0</v>
      </c>
      <c r="H65" s="208" t="str">
        <f>LEFT('New Instructions'!D$16,2)</f>
        <v/>
      </c>
      <c r="J65" s="208" t="str">
        <f>IF(AND(K65="Yes",L65="Yes"),"Green",IF(AND(K65="Yes",L65="Partly"),"Orange",IF(AND(K65="Yes",OR(L65="No",L65=0)),"Red",IF(OR(K65="No",K65=0),"Grey"))))</f>
        <v>Grey</v>
      </c>
      <c r="K65" s="208">
        <f>'Org Culture + Resources'!G32</f>
        <v>0</v>
      </c>
      <c r="L65" s="208">
        <f>'Org Culture + Resources'!I32</f>
        <v>0</v>
      </c>
      <c r="M65" s="210" t="str">
        <f>'Org Culture + Resources'!K32</f>
        <v>dd.mm.yy</v>
      </c>
      <c r="N65" s="208">
        <f>'Org Culture + Resources'!L32</f>
        <v>0</v>
      </c>
      <c r="O65" s="208">
        <f>'Org Culture + Resources'!M32</f>
        <v>0</v>
      </c>
      <c r="P65" s="208">
        <f>'Org Culture + Resources'!N32</f>
        <v>0</v>
      </c>
      <c r="Q65" s="208">
        <f>'Org Culture + Resources'!S32</f>
        <v>0</v>
      </c>
      <c r="R65" s="208">
        <f>'Org Culture + Resources'!U32</f>
        <v>0</v>
      </c>
      <c r="S65" s="208">
        <f>'Org Culture + Resources'!W32</f>
        <v>0</v>
      </c>
    </row>
    <row r="66" spans="1:19" ht="20.75" customHeight="1" x14ac:dyDescent="0.5">
      <c r="A66">
        <f>'New Instructions'!$D$8</f>
        <v>0</v>
      </c>
      <c r="B66">
        <f>'New Instructions'!$D$10</f>
        <v>0</v>
      </c>
      <c r="C66">
        <f>'New Instructions'!$D$12</f>
        <v>0</v>
      </c>
      <c r="D66" s="209" t="str">
        <f t="shared" si="1"/>
        <v/>
      </c>
      <c r="E66" s="208" t="str">
        <f>'Org Culture + Resources'!C33</f>
        <v>OC2C</v>
      </c>
      <c r="F66" s="208" t="str">
        <f t="shared" si="10"/>
        <v/>
      </c>
      <c r="G66" s="208">
        <f>'New Instructions'!$D$18</f>
        <v>0</v>
      </c>
      <c r="H66" s="208" t="str">
        <f>LEFT('New Instructions'!D$16,2)</f>
        <v/>
      </c>
      <c r="J66" s="208" t="str">
        <f t="shared" ref="J66:J72" si="11">IF(AND(K66="Yes",L66="Yes"),"Green",IF(AND(K66="Yes",L66="Partly"),"Orange",IF(AND(K66="Yes",OR(L66="No",L66=0)),"Red",IF(OR(K66="No",K66=0),"Grey"))))</f>
        <v>Grey</v>
      </c>
      <c r="K66" s="208">
        <f>'Org Culture + Resources'!G33</f>
        <v>0</v>
      </c>
      <c r="L66" s="208">
        <f>'Org Culture + Resources'!I33</f>
        <v>0</v>
      </c>
      <c r="M66" s="210" t="str">
        <f>'Org Culture + Resources'!K33</f>
        <v>dd.mm.yy</v>
      </c>
      <c r="N66" s="208">
        <f>'Org Culture + Resources'!L33</f>
        <v>0</v>
      </c>
      <c r="O66" s="208">
        <f>'Org Culture + Resources'!M33</f>
        <v>0</v>
      </c>
      <c r="P66" s="208">
        <f>'Org Culture + Resources'!N33</f>
        <v>0</v>
      </c>
      <c r="Q66" s="208">
        <f>'Org Culture + Resources'!S33</f>
        <v>0</v>
      </c>
      <c r="R66" s="208">
        <f>'Org Culture + Resources'!U33</f>
        <v>0</v>
      </c>
      <c r="S66" s="208">
        <f>'Org Culture + Resources'!W33</f>
        <v>0</v>
      </c>
    </row>
    <row r="67" spans="1:19" ht="20.75" customHeight="1" x14ac:dyDescent="0.5">
      <c r="A67">
        <f>'New Instructions'!$D$8</f>
        <v>0</v>
      </c>
      <c r="B67">
        <f>'New Instructions'!$D$10</f>
        <v>0</v>
      </c>
      <c r="C67">
        <f>'New Instructions'!$D$12</f>
        <v>0</v>
      </c>
      <c r="D67" s="209" t="str">
        <f t="shared" ref="D67:D72" si="12">IF(F67="","","Organisational Culture + Resources")</f>
        <v/>
      </c>
      <c r="E67" s="208" t="str">
        <f>'Org Culture + Resources'!C44</f>
        <v>OC3A</v>
      </c>
      <c r="F67" s="208" t="str">
        <f t="shared" si="10"/>
        <v/>
      </c>
      <c r="G67" s="208">
        <f>'New Instructions'!$D$18</f>
        <v>0</v>
      </c>
      <c r="H67" s="208" t="str">
        <f>LEFT('New Instructions'!D$16,2)</f>
        <v/>
      </c>
      <c r="J67" s="208" t="str">
        <f t="shared" si="11"/>
        <v>Grey</v>
      </c>
      <c r="K67" s="208">
        <f>'Org Culture + Resources'!G44</f>
        <v>0</v>
      </c>
      <c r="L67" s="208">
        <f>'Org Culture + Resources'!I44</f>
        <v>0</v>
      </c>
      <c r="M67" s="210" t="str">
        <f>'Org Culture + Resources'!K44</f>
        <v>dd.mm.yy</v>
      </c>
      <c r="N67" s="208">
        <f>'Org Culture + Resources'!L44</f>
        <v>0</v>
      </c>
      <c r="O67" s="208">
        <f>'Org Culture + Resources'!M44</f>
        <v>0</v>
      </c>
      <c r="P67" s="208">
        <f>'Org Culture + Resources'!N44</f>
        <v>0</v>
      </c>
      <c r="Q67" s="208">
        <f>'Org Culture + Resources'!S44</f>
        <v>0</v>
      </c>
      <c r="R67" s="208">
        <f>'Org Culture + Resources'!U44</f>
        <v>0</v>
      </c>
      <c r="S67" s="208">
        <f>'Org Culture + Resources'!W44</f>
        <v>0</v>
      </c>
    </row>
    <row r="68" spans="1:19" ht="20.75" customHeight="1" x14ac:dyDescent="0.5">
      <c r="A68">
        <f>'New Instructions'!$D$8</f>
        <v>0</v>
      </c>
      <c r="B68">
        <f>'New Instructions'!$D$10</f>
        <v>0</v>
      </c>
      <c r="C68">
        <f>'New Instructions'!$D$12</f>
        <v>0</v>
      </c>
      <c r="D68" s="209" t="str">
        <f t="shared" si="12"/>
        <v/>
      </c>
      <c r="E68" s="208" t="str">
        <f>'Org Culture + Resources'!C45</f>
        <v>OC3B</v>
      </c>
      <c r="F68" s="208" t="str">
        <f t="shared" si="10"/>
        <v/>
      </c>
      <c r="G68" s="208">
        <f>'New Instructions'!$D$18</f>
        <v>0</v>
      </c>
      <c r="H68" s="208" t="str">
        <f>LEFT('New Instructions'!D$16,2)</f>
        <v/>
      </c>
      <c r="J68" s="208" t="str">
        <f t="shared" si="11"/>
        <v>Grey</v>
      </c>
      <c r="K68" s="208">
        <f>'Org Culture + Resources'!G45</f>
        <v>0</v>
      </c>
      <c r="L68" s="208">
        <f>'Org Culture + Resources'!I45</f>
        <v>0</v>
      </c>
      <c r="M68" s="210" t="str">
        <f>'Org Culture + Resources'!K45</f>
        <v>dd.mm.yy</v>
      </c>
      <c r="N68" s="208">
        <f>'Org Culture + Resources'!L45</f>
        <v>0</v>
      </c>
      <c r="O68" s="208">
        <f>'Org Culture + Resources'!M45</f>
        <v>0</v>
      </c>
      <c r="P68" s="208">
        <f>'Org Culture + Resources'!N45</f>
        <v>0</v>
      </c>
      <c r="Q68" s="208">
        <f>'Org Culture + Resources'!S45</f>
        <v>0</v>
      </c>
      <c r="R68" s="208">
        <f>'Org Culture + Resources'!U45</f>
        <v>0</v>
      </c>
      <c r="S68" s="208">
        <f>'Org Culture + Resources'!W45</f>
        <v>0</v>
      </c>
    </row>
    <row r="69" spans="1:19" ht="20.75" customHeight="1" x14ac:dyDescent="0.5">
      <c r="A69">
        <f>'New Instructions'!$D$8</f>
        <v>0</v>
      </c>
      <c r="B69">
        <f>'New Instructions'!$D$10</f>
        <v>0</v>
      </c>
      <c r="C69">
        <f>'New Instructions'!$D$12</f>
        <v>0</v>
      </c>
      <c r="D69" s="209" t="str">
        <f t="shared" si="12"/>
        <v/>
      </c>
      <c r="E69" s="208" t="str">
        <f>'Org Culture + Resources'!C46</f>
        <v>OC3C</v>
      </c>
      <c r="F69" s="208" t="str">
        <f t="shared" si="10"/>
        <v/>
      </c>
      <c r="G69" s="208">
        <f>'New Instructions'!$D$18</f>
        <v>0</v>
      </c>
      <c r="H69" s="208" t="str">
        <f>LEFT('New Instructions'!D$16,2)</f>
        <v/>
      </c>
      <c r="J69" s="208" t="str">
        <f t="shared" si="11"/>
        <v>Grey</v>
      </c>
      <c r="K69" s="208">
        <f>'Org Culture + Resources'!G46</f>
        <v>0</v>
      </c>
      <c r="L69" s="208">
        <f>'Org Culture + Resources'!I46</f>
        <v>0</v>
      </c>
      <c r="M69" s="210" t="str">
        <f>'Org Culture + Resources'!K46</f>
        <v>dd.mm.yy</v>
      </c>
      <c r="N69" s="208">
        <f>'Org Culture + Resources'!L46</f>
        <v>0</v>
      </c>
      <c r="O69" s="208">
        <f>'Org Culture + Resources'!M46</f>
        <v>0</v>
      </c>
      <c r="P69" s="208">
        <f>'Org Culture + Resources'!N46</f>
        <v>0</v>
      </c>
      <c r="Q69" s="208">
        <f>'Org Culture + Resources'!S46</f>
        <v>0</v>
      </c>
      <c r="R69" s="208">
        <f>'Org Culture + Resources'!U46</f>
        <v>0</v>
      </c>
      <c r="S69" s="208">
        <f>'Org Culture + Resources'!W46</f>
        <v>0</v>
      </c>
    </row>
    <row r="70" spans="1:19" ht="20.75" customHeight="1" x14ac:dyDescent="0.5">
      <c r="A70">
        <f>'New Instructions'!$D$8</f>
        <v>0</v>
      </c>
      <c r="B70">
        <f>'New Instructions'!$D$10</f>
        <v>0</v>
      </c>
      <c r="C70">
        <f>'New Instructions'!$D$12</f>
        <v>0</v>
      </c>
      <c r="D70" s="209" t="str">
        <f t="shared" si="12"/>
        <v/>
      </c>
      <c r="E70" s="208" t="str">
        <f>'Org Culture + Resources'!C57</f>
        <v>OC4A</v>
      </c>
      <c r="F70" s="208" t="str">
        <f t="shared" si="10"/>
        <v/>
      </c>
      <c r="G70" s="208">
        <f>'New Instructions'!$D$18</f>
        <v>0</v>
      </c>
      <c r="H70" s="208" t="str">
        <f>LEFT('New Instructions'!D$16,2)</f>
        <v/>
      </c>
      <c r="J70" s="208" t="str">
        <f t="shared" si="11"/>
        <v>Grey</v>
      </c>
      <c r="K70" s="208">
        <f>'Org Culture + Resources'!G57</f>
        <v>0</v>
      </c>
      <c r="L70" s="208">
        <f>'Org Culture + Resources'!I57</f>
        <v>0</v>
      </c>
      <c r="M70" s="210" t="str">
        <f>'Org Culture + Resources'!K57</f>
        <v>dd.mm.yy</v>
      </c>
      <c r="N70" s="208">
        <f>'Org Culture + Resources'!L57</f>
        <v>0</v>
      </c>
      <c r="O70" s="208">
        <f>'Org Culture + Resources'!M57</f>
        <v>0</v>
      </c>
      <c r="P70" s="208">
        <f>'Org Culture + Resources'!N57</f>
        <v>0</v>
      </c>
      <c r="Q70" s="208">
        <f>'Org Culture + Resources'!S57</f>
        <v>0</v>
      </c>
      <c r="R70" s="208">
        <f>'Org Culture + Resources'!U57</f>
        <v>0</v>
      </c>
      <c r="S70" s="208">
        <f>'Org Culture + Resources'!W57</f>
        <v>0</v>
      </c>
    </row>
    <row r="71" spans="1:19" ht="20.75" customHeight="1" x14ac:dyDescent="0.5">
      <c r="A71">
        <f>'New Instructions'!$D$8</f>
        <v>0</v>
      </c>
      <c r="B71">
        <f>'New Instructions'!$D$10</f>
        <v>0</v>
      </c>
      <c r="C71">
        <f>'New Instructions'!$D$12</f>
        <v>0</v>
      </c>
      <c r="D71" s="209" t="str">
        <f t="shared" si="12"/>
        <v/>
      </c>
      <c r="E71" s="208" t="str">
        <f>'Org Culture + Resources'!C58</f>
        <v>OC4B</v>
      </c>
      <c r="F71" s="208" t="str">
        <f t="shared" si="10"/>
        <v/>
      </c>
      <c r="G71" s="208">
        <f>'New Instructions'!$D$18</f>
        <v>0</v>
      </c>
      <c r="H71" s="208" t="str">
        <f>LEFT('New Instructions'!D$16,2)</f>
        <v/>
      </c>
      <c r="J71" s="208" t="str">
        <f t="shared" si="11"/>
        <v>Grey</v>
      </c>
      <c r="K71" s="208">
        <f>'Org Culture + Resources'!G58</f>
        <v>0</v>
      </c>
      <c r="L71" s="208">
        <f>'Org Culture + Resources'!I58</f>
        <v>0</v>
      </c>
      <c r="M71" s="210" t="str">
        <f>'Org Culture + Resources'!K58</f>
        <v>dd.mm.yy</v>
      </c>
      <c r="N71" s="208">
        <f>'Org Culture + Resources'!L58</f>
        <v>0</v>
      </c>
      <c r="O71" s="208">
        <f>'Org Culture + Resources'!M58</f>
        <v>0</v>
      </c>
      <c r="P71" s="208">
        <f>'Org Culture + Resources'!N58</f>
        <v>0</v>
      </c>
      <c r="Q71" s="208">
        <f>'Org Culture + Resources'!S58</f>
        <v>0</v>
      </c>
      <c r="R71" s="208">
        <f>'Org Culture + Resources'!U58</f>
        <v>0</v>
      </c>
      <c r="S71" s="208">
        <f>'Org Culture + Resources'!W58</f>
        <v>0</v>
      </c>
    </row>
    <row r="72" spans="1:19" ht="20.75" customHeight="1" x14ac:dyDescent="0.5">
      <c r="A72">
        <f>'New Instructions'!$D$8</f>
        <v>0</v>
      </c>
      <c r="B72">
        <f>'New Instructions'!$D$10</f>
        <v>0</v>
      </c>
      <c r="C72">
        <f>'New Instructions'!$D$12</f>
        <v>0</v>
      </c>
      <c r="D72" s="209" t="str">
        <f t="shared" si="12"/>
        <v/>
      </c>
      <c r="E72" s="208" t="str">
        <f>'Org Culture + Resources'!C59</f>
        <v>OC4C</v>
      </c>
      <c r="F72" s="208" t="str">
        <f t="shared" si="10"/>
        <v/>
      </c>
      <c r="G72" s="208">
        <f>'New Instructions'!$D$18</f>
        <v>0</v>
      </c>
      <c r="H72" s="208" t="str">
        <f>LEFT('New Instructions'!D$16,2)</f>
        <v/>
      </c>
      <c r="J72" s="208" t="str">
        <f t="shared" si="11"/>
        <v>Grey</v>
      </c>
      <c r="K72" s="208">
        <f>'Org Culture + Resources'!G59</f>
        <v>0</v>
      </c>
      <c r="L72" s="208">
        <f>'Org Culture + Resources'!I59</f>
        <v>0</v>
      </c>
      <c r="M72" s="210" t="str">
        <f>'Org Culture + Resources'!K59</f>
        <v>dd.mm.yy</v>
      </c>
      <c r="N72" s="208">
        <f>'Org Culture + Resources'!L59</f>
        <v>0</v>
      </c>
      <c r="O72" s="208">
        <f>'Org Culture + Resources'!M59</f>
        <v>0</v>
      </c>
      <c r="P72" s="208">
        <f>'Org Culture + Resources'!N59</f>
        <v>0</v>
      </c>
      <c r="Q72" s="208">
        <f>'Org Culture + Resources'!S59</f>
        <v>0</v>
      </c>
      <c r="R72" s="208">
        <f>'Org Culture + Resources'!U59</f>
        <v>0</v>
      </c>
      <c r="S72" s="208">
        <f>'Org Culture + Resources'!W59</f>
        <v>0</v>
      </c>
    </row>
    <row r="73" spans="1:19" ht="20.75" customHeight="1" x14ac:dyDescent="0.5">
      <c r="A73">
        <f>'New Instructions'!$D$8</f>
        <v>0</v>
      </c>
      <c r="B73">
        <f>'New Instructions'!$D$10</f>
        <v>0</v>
      </c>
      <c r="C73">
        <f>'New Instructions'!$D$12</f>
        <v>0</v>
      </c>
      <c r="D73" s="209" t="str">
        <f t="shared" ref="D73:D136" si="13">IF(F73="","","Understanding Challenge")</f>
        <v>Understanding Challenge</v>
      </c>
      <c r="E73" s="209" t="str">
        <f t="shared" ref="E73:E84" si="14">IF(F73="","","Overall")</f>
        <v>Overall</v>
      </c>
      <c r="F73" s="208" t="str">
        <f>F2</f>
        <v>20</v>
      </c>
      <c r="G73" s="208" t="str">
        <f>G2</f>
        <v>2020</v>
      </c>
      <c r="H73" s="208" t="str">
        <f>LEFT('New Instructions'!D$16,2)</f>
        <v/>
      </c>
      <c r="I73" s="208" t="str">
        <f>IF(F2="","",'Understanding Challenge'!E8)</f>
        <v/>
      </c>
    </row>
    <row r="74" spans="1:19" ht="20.75" customHeight="1" x14ac:dyDescent="0.5">
      <c r="A74">
        <f>'New Instructions'!$D$8</f>
        <v>0</v>
      </c>
      <c r="B74">
        <f>'New Instructions'!$D$10</f>
        <v>0</v>
      </c>
      <c r="C74">
        <f>'New Instructions'!$D$12</f>
        <v>0</v>
      </c>
      <c r="D74" s="209" t="str">
        <f t="shared" si="13"/>
        <v>Understanding Challenge</v>
      </c>
      <c r="E74" s="209" t="str">
        <f t="shared" si="14"/>
        <v>Overall</v>
      </c>
      <c r="F74" s="208" t="str">
        <f t="shared" ref="F74:G83" si="15">F3</f>
        <v>20</v>
      </c>
      <c r="G74" s="208" t="str">
        <f t="shared" si="15"/>
        <v>2021</v>
      </c>
      <c r="H74" s="208" t="str">
        <f>LEFT('New Instructions'!D$16,2)</f>
        <v/>
      </c>
      <c r="I74" s="208" t="str">
        <f>IF(F3="","",'Understanding Challenge'!F8)</f>
        <v/>
      </c>
    </row>
    <row r="75" spans="1:19" ht="20.75" customHeight="1" x14ac:dyDescent="0.5">
      <c r="A75">
        <f>'New Instructions'!$D$8</f>
        <v>0</v>
      </c>
      <c r="B75">
        <f>'New Instructions'!$D$10</f>
        <v>0</v>
      </c>
      <c r="C75">
        <f>'New Instructions'!$D$12</f>
        <v>0</v>
      </c>
      <c r="D75" s="209" t="str">
        <f t="shared" si="13"/>
        <v>Understanding Challenge</v>
      </c>
      <c r="E75" s="209" t="str">
        <f t="shared" si="14"/>
        <v>Overall</v>
      </c>
      <c r="F75" s="208" t="str">
        <f t="shared" si="15"/>
        <v>20</v>
      </c>
      <c r="G75" s="208" t="str">
        <f t="shared" si="15"/>
        <v>2022</v>
      </c>
      <c r="H75" s="208" t="str">
        <f>LEFT('New Instructions'!D$16,2)</f>
        <v/>
      </c>
      <c r="I75" s="208" t="str">
        <f>IF(F4="","",'Understanding Challenge'!G8)</f>
        <v/>
      </c>
    </row>
    <row r="76" spans="1:19" ht="20.75" customHeight="1" x14ac:dyDescent="0.5">
      <c r="A76">
        <f>'New Instructions'!$D$8</f>
        <v>0</v>
      </c>
      <c r="B76">
        <f>'New Instructions'!$D$10</f>
        <v>0</v>
      </c>
      <c r="C76">
        <f>'New Instructions'!$D$12</f>
        <v>0</v>
      </c>
      <c r="D76" s="209" t="str">
        <f t="shared" si="13"/>
        <v>Understanding Challenge</v>
      </c>
      <c r="E76" s="209" t="str">
        <f t="shared" si="14"/>
        <v>Overall</v>
      </c>
      <c r="F76" s="208" t="str">
        <f t="shared" si="15"/>
        <v>20</v>
      </c>
      <c r="G76" s="208" t="str">
        <f t="shared" si="15"/>
        <v>2023</v>
      </c>
      <c r="H76" s="208" t="str">
        <f>LEFT('New Instructions'!D$16,2)</f>
        <v/>
      </c>
      <c r="I76" s="208" t="str">
        <f>IF(F5="","",'Understanding Challenge'!H8)</f>
        <v/>
      </c>
    </row>
    <row r="77" spans="1:19" ht="20.75" customHeight="1" x14ac:dyDescent="0.5">
      <c r="A77">
        <f>'New Instructions'!$D$8</f>
        <v>0</v>
      </c>
      <c r="B77">
        <f>'New Instructions'!$D$10</f>
        <v>0</v>
      </c>
      <c r="C77">
        <f>'New Instructions'!$D$12</f>
        <v>0</v>
      </c>
      <c r="D77" s="209" t="str">
        <f t="shared" si="13"/>
        <v/>
      </c>
      <c r="E77" s="209" t="str">
        <f t="shared" si="14"/>
        <v/>
      </c>
      <c r="F77" s="208" t="str">
        <f t="shared" si="15"/>
        <v/>
      </c>
      <c r="G77" s="208" t="str">
        <f t="shared" si="15"/>
        <v>20</v>
      </c>
      <c r="H77" s="208" t="str">
        <f>LEFT('New Instructions'!D$16,2)</f>
        <v/>
      </c>
      <c r="I77" s="208" t="str">
        <f>IF(F6="","",'Understanding Challenge'!I8)</f>
        <v/>
      </c>
    </row>
    <row r="78" spans="1:19" ht="20.75" customHeight="1" x14ac:dyDescent="0.5">
      <c r="A78">
        <f>'New Instructions'!$D$8</f>
        <v>0</v>
      </c>
      <c r="B78">
        <f>'New Instructions'!$D$10</f>
        <v>0</v>
      </c>
      <c r="C78">
        <f>'New Instructions'!$D$12</f>
        <v>0</v>
      </c>
      <c r="D78" s="209" t="str">
        <f t="shared" si="13"/>
        <v/>
      </c>
      <c r="E78" s="209" t="str">
        <f t="shared" si="14"/>
        <v/>
      </c>
      <c r="F78" s="208" t="str">
        <f t="shared" si="15"/>
        <v/>
      </c>
      <c r="G78" s="208" t="str">
        <f t="shared" si="15"/>
        <v>20</v>
      </c>
      <c r="H78" s="208" t="str">
        <f>LEFT('New Instructions'!D$16,2)</f>
        <v/>
      </c>
      <c r="I78" s="208" t="str">
        <f>IF(F7="","",'Understanding Challenge'!J8)</f>
        <v/>
      </c>
    </row>
    <row r="79" spans="1:19" ht="20.75" customHeight="1" x14ac:dyDescent="0.5">
      <c r="A79">
        <f>'New Instructions'!$D$8</f>
        <v>0</v>
      </c>
      <c r="B79">
        <f>'New Instructions'!$D$10</f>
        <v>0</v>
      </c>
      <c r="C79">
        <f>'New Instructions'!$D$12</f>
        <v>0</v>
      </c>
      <c r="D79" s="209" t="str">
        <f t="shared" si="13"/>
        <v/>
      </c>
      <c r="E79" s="209" t="str">
        <f t="shared" si="14"/>
        <v/>
      </c>
      <c r="F79" s="208" t="str">
        <f>F8</f>
        <v/>
      </c>
      <c r="G79" s="208" t="str">
        <f t="shared" ref="G79:G132" si="16">G8</f>
        <v>20</v>
      </c>
      <c r="H79" s="208" t="str">
        <f>LEFT('New Instructions'!D$16,2)</f>
        <v/>
      </c>
      <c r="I79" s="208" t="str">
        <f>IF(F8="","",'Understanding Challenge'!K8)</f>
        <v/>
      </c>
    </row>
    <row r="80" spans="1:19" ht="20.75" customHeight="1" x14ac:dyDescent="0.5">
      <c r="A80">
        <f>'New Instructions'!$D$8</f>
        <v>0</v>
      </c>
      <c r="B80">
        <f>'New Instructions'!$D$10</f>
        <v>0</v>
      </c>
      <c r="C80">
        <f>'New Instructions'!$D$12</f>
        <v>0</v>
      </c>
      <c r="D80" s="209" t="str">
        <f t="shared" si="13"/>
        <v/>
      </c>
      <c r="E80" s="209" t="str">
        <f t="shared" si="14"/>
        <v/>
      </c>
      <c r="F80" s="208" t="str">
        <f t="shared" si="15"/>
        <v/>
      </c>
      <c r="G80" s="208" t="str">
        <f t="shared" si="16"/>
        <v>20</v>
      </c>
      <c r="H80" s="208" t="str">
        <f>LEFT('New Instructions'!D$16,2)</f>
        <v/>
      </c>
      <c r="I80" s="208" t="str">
        <f>IF(F9="","",'Understanding Challenge'!L8)</f>
        <v/>
      </c>
    </row>
    <row r="81" spans="1:19" ht="20.75" customHeight="1" x14ac:dyDescent="0.5">
      <c r="A81">
        <f>'New Instructions'!$D$8</f>
        <v>0</v>
      </c>
      <c r="B81">
        <f>'New Instructions'!$D$10</f>
        <v>0</v>
      </c>
      <c r="C81">
        <f>'New Instructions'!$D$12</f>
        <v>0</v>
      </c>
      <c r="D81" s="209" t="str">
        <f t="shared" si="13"/>
        <v/>
      </c>
      <c r="E81" s="209" t="str">
        <f t="shared" si="14"/>
        <v/>
      </c>
      <c r="F81" s="208" t="str">
        <f t="shared" si="15"/>
        <v/>
      </c>
      <c r="G81" s="208" t="str">
        <f t="shared" si="16"/>
        <v>20</v>
      </c>
      <c r="H81" s="208" t="str">
        <f>LEFT('New Instructions'!D$16,2)</f>
        <v/>
      </c>
      <c r="I81" s="208" t="str">
        <f>IF(F10="","",'Understanding Challenge'!M8)</f>
        <v/>
      </c>
    </row>
    <row r="82" spans="1:19" ht="20.75" customHeight="1" x14ac:dyDescent="0.5">
      <c r="A82">
        <f>'New Instructions'!$D$8</f>
        <v>0</v>
      </c>
      <c r="B82">
        <f>'New Instructions'!$D$10</f>
        <v>0</v>
      </c>
      <c r="C82">
        <f>'New Instructions'!$D$12</f>
        <v>0</v>
      </c>
      <c r="D82" s="209" t="str">
        <f t="shared" si="13"/>
        <v/>
      </c>
      <c r="E82" s="209" t="str">
        <f t="shared" si="14"/>
        <v/>
      </c>
      <c r="F82" s="208" t="str">
        <f t="shared" si="15"/>
        <v/>
      </c>
      <c r="G82" s="208" t="str">
        <f t="shared" si="16"/>
        <v>20</v>
      </c>
      <c r="H82" s="208" t="str">
        <f>LEFT('New Instructions'!D$16,2)</f>
        <v/>
      </c>
      <c r="I82" s="208" t="str">
        <f>IF(F11="","",'Understanding Challenge'!N8)</f>
        <v/>
      </c>
    </row>
    <row r="83" spans="1:19" ht="20.75" customHeight="1" x14ac:dyDescent="0.5">
      <c r="A83">
        <f>'New Instructions'!$D$8</f>
        <v>0</v>
      </c>
      <c r="B83">
        <f>'New Instructions'!$D$10</f>
        <v>0</v>
      </c>
      <c r="C83">
        <f>'New Instructions'!$D$12</f>
        <v>0</v>
      </c>
      <c r="D83" s="209" t="str">
        <f t="shared" si="13"/>
        <v/>
      </c>
      <c r="E83" s="209" t="str">
        <f t="shared" si="14"/>
        <v/>
      </c>
      <c r="F83" s="208" t="str">
        <f t="shared" si="15"/>
        <v/>
      </c>
      <c r="G83" s="208" t="str">
        <f t="shared" si="16"/>
        <v>20</v>
      </c>
      <c r="H83" s="208" t="str">
        <f>LEFT('New Instructions'!D$16,2)</f>
        <v/>
      </c>
      <c r="I83" s="208" t="str">
        <f>IF(F12="","",'Understanding Challenge'!O8)</f>
        <v/>
      </c>
    </row>
    <row r="84" spans="1:19" ht="20.75" customHeight="1" x14ac:dyDescent="0.5">
      <c r="A84">
        <f>'New Instructions'!$D$8</f>
        <v>0</v>
      </c>
      <c r="B84">
        <f>'New Instructions'!$D$10</f>
        <v>0</v>
      </c>
      <c r="C84">
        <f>'New Instructions'!$D$12</f>
        <v>0</v>
      </c>
      <c r="D84" s="209" t="str">
        <f t="shared" si="13"/>
        <v/>
      </c>
      <c r="E84" s="209" t="str">
        <f t="shared" si="14"/>
        <v/>
      </c>
      <c r="F84" s="208" t="str">
        <f>F13</f>
        <v/>
      </c>
      <c r="G84" s="208" t="str">
        <f t="shared" si="16"/>
        <v>20</v>
      </c>
      <c r="H84" s="208" t="str">
        <f>LEFT('New Instructions'!D$16,2)</f>
        <v/>
      </c>
      <c r="I84" s="208" t="str">
        <f>IF(F13="","",'Understanding Challenge'!P8)</f>
        <v/>
      </c>
    </row>
    <row r="85" spans="1:19" ht="20.75" customHeight="1" x14ac:dyDescent="0.5">
      <c r="A85">
        <f>'New Instructions'!$D$8</f>
        <v>0</v>
      </c>
      <c r="B85">
        <f>'New Instructions'!$D$10</f>
        <v>0</v>
      </c>
      <c r="C85">
        <f>'New Instructions'!$D$12</f>
        <v>0</v>
      </c>
      <c r="D85" s="209" t="str">
        <f t="shared" si="13"/>
        <v>Understanding Challenge</v>
      </c>
      <c r="E85" s="209" t="str">
        <f t="shared" ref="E85:E96" si="17">IF(F85="","","Stage 1")</f>
        <v>Stage 1</v>
      </c>
      <c r="F85" s="208" t="str">
        <f>F14</f>
        <v>20</v>
      </c>
      <c r="G85" s="208" t="str">
        <f t="shared" si="16"/>
        <v>2020</v>
      </c>
      <c r="H85" s="208" t="str">
        <f>LEFT('New Instructions'!D$16,2)</f>
        <v/>
      </c>
      <c r="I85" s="208">
        <f>'Understanding Challenge'!E15</f>
        <v>0</v>
      </c>
      <c r="Q85" s="208" t="str">
        <f>IF($F85='New Instructions'!D16,'Understanding Challenge'!$S$11,"")</f>
        <v/>
      </c>
      <c r="R85" s="208" t="str">
        <f>IF($F85='New Instructions'!D16,'Understanding Challenge'!$U$11,"")</f>
        <v/>
      </c>
      <c r="S85" s="208" t="str">
        <f>IF($F85='New Instructions'!D16,'Understanding Challenge'!$W$11,"")</f>
        <v/>
      </c>
    </row>
    <row r="86" spans="1:19" ht="20.75" customHeight="1" x14ac:dyDescent="0.5">
      <c r="A86">
        <f>'New Instructions'!$D$8</f>
        <v>0</v>
      </c>
      <c r="B86">
        <f>'New Instructions'!$D$10</f>
        <v>0</v>
      </c>
      <c r="C86">
        <f>'New Instructions'!$D$12</f>
        <v>0</v>
      </c>
      <c r="D86" s="209" t="str">
        <f t="shared" si="13"/>
        <v>Understanding Challenge</v>
      </c>
      <c r="E86" s="209" t="str">
        <f t="shared" si="17"/>
        <v>Stage 1</v>
      </c>
      <c r="F86" s="208" t="str">
        <f t="shared" ref="F86:G149" si="18">F15</f>
        <v>20</v>
      </c>
      <c r="G86" s="208" t="str">
        <f t="shared" si="16"/>
        <v>2021</v>
      </c>
      <c r="H86" s="208" t="str">
        <f>LEFT('New Instructions'!D$16,2)</f>
        <v/>
      </c>
      <c r="I86" s="208">
        <f>'Understanding Challenge'!F15</f>
        <v>0</v>
      </c>
      <c r="Q86" s="208" t="str">
        <f>IF($F86='New Instructions'!D16,'Understanding Challenge'!$S$11,"")</f>
        <v/>
      </c>
      <c r="R86" s="208" t="str">
        <f>IF($F86='New Instructions'!D16,'Understanding Challenge'!$U$11,"")</f>
        <v/>
      </c>
      <c r="S86" s="208" t="str">
        <f>IF($F86='New Instructions'!D16,'Understanding Challenge'!$W$11,"")</f>
        <v/>
      </c>
    </row>
    <row r="87" spans="1:19" ht="20.75" customHeight="1" x14ac:dyDescent="0.5">
      <c r="A87">
        <f>'New Instructions'!$D$8</f>
        <v>0</v>
      </c>
      <c r="B87">
        <f>'New Instructions'!$D$10</f>
        <v>0</v>
      </c>
      <c r="C87">
        <f>'New Instructions'!$D$12</f>
        <v>0</v>
      </c>
      <c r="D87" s="209" t="str">
        <f t="shared" si="13"/>
        <v>Understanding Challenge</v>
      </c>
      <c r="E87" s="209" t="str">
        <f t="shared" si="17"/>
        <v>Stage 1</v>
      </c>
      <c r="F87" s="208" t="str">
        <f t="shared" si="18"/>
        <v>20</v>
      </c>
      <c r="G87" s="208" t="str">
        <f t="shared" si="16"/>
        <v>2022</v>
      </c>
      <c r="H87" s="208" t="str">
        <f>LEFT('New Instructions'!D$16,2)</f>
        <v/>
      </c>
      <c r="I87" s="208">
        <f>'Understanding Challenge'!G15</f>
        <v>0</v>
      </c>
      <c r="Q87" s="208" t="str">
        <f>IF($F87='New Instructions'!D16,'Understanding Challenge'!$S$11,"")</f>
        <v/>
      </c>
      <c r="R87" s="208" t="str">
        <f>IF($F87='New Instructions'!D16,'Understanding Challenge'!$U$11,"")</f>
        <v/>
      </c>
      <c r="S87" s="208" t="str">
        <f>IF($F87='New Instructions'!D16,'Understanding Challenge'!$W$11,"")</f>
        <v/>
      </c>
    </row>
    <row r="88" spans="1:19" ht="20.75" customHeight="1" x14ac:dyDescent="0.5">
      <c r="A88">
        <f>'New Instructions'!$D$8</f>
        <v>0</v>
      </c>
      <c r="B88">
        <f>'New Instructions'!$D$10</f>
        <v>0</v>
      </c>
      <c r="C88">
        <f>'New Instructions'!$D$12</f>
        <v>0</v>
      </c>
      <c r="D88" s="209" t="str">
        <f t="shared" si="13"/>
        <v>Understanding Challenge</v>
      </c>
      <c r="E88" s="209" t="str">
        <f t="shared" si="17"/>
        <v>Stage 1</v>
      </c>
      <c r="F88" s="208" t="str">
        <f t="shared" si="18"/>
        <v>20</v>
      </c>
      <c r="G88" s="208" t="str">
        <f t="shared" si="16"/>
        <v>2023</v>
      </c>
      <c r="H88" s="208" t="str">
        <f>LEFT('New Instructions'!D$16,2)</f>
        <v/>
      </c>
      <c r="I88" s="208">
        <f>'Understanding Challenge'!H15</f>
        <v>0</v>
      </c>
      <c r="Q88" s="208" t="str">
        <f>IF($F88='New Instructions'!D16,'Understanding Challenge'!$S$11,"")</f>
        <v/>
      </c>
      <c r="R88" s="208" t="str">
        <f>IF($F88='New Instructions'!D16,'Understanding Challenge'!$U$11,"")</f>
        <v/>
      </c>
      <c r="S88" s="208" t="str">
        <f>IF($F88='New Instructions'!D16,'Understanding Challenge'!$W$11,"")</f>
        <v/>
      </c>
    </row>
    <row r="89" spans="1:19" ht="20.75" customHeight="1" x14ac:dyDescent="0.5">
      <c r="A89">
        <f>'New Instructions'!$D$8</f>
        <v>0</v>
      </c>
      <c r="B89">
        <f>'New Instructions'!$D$10</f>
        <v>0</v>
      </c>
      <c r="C89">
        <f>'New Instructions'!$D$12</f>
        <v>0</v>
      </c>
      <c r="D89" s="209" t="str">
        <f t="shared" si="13"/>
        <v/>
      </c>
      <c r="E89" s="209" t="str">
        <f t="shared" si="17"/>
        <v/>
      </c>
      <c r="F89" s="208" t="str">
        <f t="shared" si="18"/>
        <v/>
      </c>
      <c r="G89" s="208" t="str">
        <f t="shared" si="16"/>
        <v>20</v>
      </c>
      <c r="H89" s="208" t="str">
        <f>LEFT('New Instructions'!D$16,2)</f>
        <v/>
      </c>
      <c r="I89" s="208" t="str">
        <f>IF(F18="","",'Understanding Challenge'!I15)</f>
        <v/>
      </c>
      <c r="Q89" s="208">
        <f>IF($F89='New Instructions'!D16,'Understanding Challenge'!$S$11,"")</f>
        <v>0</v>
      </c>
      <c r="R89" s="208">
        <f>IF($F89='New Instructions'!D16,'Understanding Challenge'!$U$11,"")</f>
        <v>0</v>
      </c>
      <c r="S89" s="208">
        <f>IF($F89='New Instructions'!D16,'Understanding Challenge'!$W$11,"")</f>
        <v>0</v>
      </c>
    </row>
    <row r="90" spans="1:19" ht="20.75" customHeight="1" x14ac:dyDescent="0.5">
      <c r="A90">
        <f>'New Instructions'!$D$8</f>
        <v>0</v>
      </c>
      <c r="B90">
        <f>'New Instructions'!$D$10</f>
        <v>0</v>
      </c>
      <c r="C90">
        <f>'New Instructions'!$D$12</f>
        <v>0</v>
      </c>
      <c r="D90" s="209" t="str">
        <f t="shared" si="13"/>
        <v/>
      </c>
      <c r="E90" s="209" t="str">
        <f t="shared" si="17"/>
        <v/>
      </c>
      <c r="F90" s="208" t="str">
        <f t="shared" si="18"/>
        <v/>
      </c>
      <c r="G90" s="208" t="str">
        <f t="shared" si="16"/>
        <v>20</v>
      </c>
      <c r="H90" s="208" t="str">
        <f>LEFT('New Instructions'!D$16,2)</f>
        <v/>
      </c>
      <c r="I90" s="208" t="str">
        <f>IF(F19="","",'Understanding Challenge'!J15)</f>
        <v/>
      </c>
      <c r="Q90" s="208">
        <f>IF($F90='New Instructions'!D16,'Understanding Challenge'!$S$11,"")</f>
        <v>0</v>
      </c>
      <c r="R90" s="208">
        <f>IF($F90='New Instructions'!D16,'Understanding Challenge'!$U$11,"")</f>
        <v>0</v>
      </c>
      <c r="S90" s="208">
        <f>IF($F90='New Instructions'!D16,'Understanding Challenge'!$W$11,"")</f>
        <v>0</v>
      </c>
    </row>
    <row r="91" spans="1:19" ht="20.75" customHeight="1" x14ac:dyDescent="0.5">
      <c r="A91">
        <f>'New Instructions'!$D$8</f>
        <v>0</v>
      </c>
      <c r="B91">
        <f>'New Instructions'!$D$10</f>
        <v>0</v>
      </c>
      <c r="C91">
        <f>'New Instructions'!$D$12</f>
        <v>0</v>
      </c>
      <c r="D91" s="209" t="str">
        <f t="shared" si="13"/>
        <v/>
      </c>
      <c r="E91" s="209" t="str">
        <f t="shared" si="17"/>
        <v/>
      </c>
      <c r="F91" s="208" t="str">
        <f t="shared" si="18"/>
        <v/>
      </c>
      <c r="G91" s="208" t="str">
        <f t="shared" si="16"/>
        <v>20</v>
      </c>
      <c r="H91" s="208" t="str">
        <f>LEFT('New Instructions'!D$16,2)</f>
        <v/>
      </c>
      <c r="I91" s="208" t="str">
        <f>IF(F20="","",'Understanding Challenge'!K15)</f>
        <v/>
      </c>
      <c r="Q91" s="208">
        <f>IF($F91='New Instructions'!D16,'Understanding Challenge'!$S$11,"")</f>
        <v>0</v>
      </c>
      <c r="R91" s="208">
        <f>IF($F91='New Instructions'!D16,'Understanding Challenge'!$U$11,"")</f>
        <v>0</v>
      </c>
      <c r="S91" s="208">
        <f>IF($F91='New Instructions'!D16,'Understanding Challenge'!$W$11,"")</f>
        <v>0</v>
      </c>
    </row>
    <row r="92" spans="1:19" ht="20.75" customHeight="1" x14ac:dyDescent="0.5">
      <c r="A92">
        <f>'New Instructions'!$D$8</f>
        <v>0</v>
      </c>
      <c r="B92">
        <f>'New Instructions'!$D$10</f>
        <v>0</v>
      </c>
      <c r="C92">
        <f>'New Instructions'!$D$12</f>
        <v>0</v>
      </c>
      <c r="D92" s="209" t="str">
        <f t="shared" si="13"/>
        <v/>
      </c>
      <c r="E92" s="209" t="str">
        <f t="shared" si="17"/>
        <v/>
      </c>
      <c r="F92" s="208" t="str">
        <f t="shared" si="18"/>
        <v/>
      </c>
      <c r="G92" s="208" t="str">
        <f t="shared" si="16"/>
        <v>20</v>
      </c>
      <c r="H92" s="208" t="str">
        <f>LEFT('New Instructions'!D$16,2)</f>
        <v/>
      </c>
      <c r="I92" s="208" t="str">
        <f>IF(F21="","",'Understanding Challenge'!L15)</f>
        <v/>
      </c>
      <c r="Q92" s="208">
        <f>IF($F92='New Instructions'!D16,'Understanding Challenge'!$S$11,"")</f>
        <v>0</v>
      </c>
      <c r="R92" s="208">
        <f>IF($F92='New Instructions'!D16,'Understanding Challenge'!$U$11,"")</f>
        <v>0</v>
      </c>
      <c r="S92" s="208">
        <f>IF($F92='New Instructions'!D16,'Understanding Challenge'!$W$11,"")</f>
        <v>0</v>
      </c>
    </row>
    <row r="93" spans="1:19" ht="20.75" customHeight="1" x14ac:dyDescent="0.5">
      <c r="A93">
        <f>'New Instructions'!$D$8</f>
        <v>0</v>
      </c>
      <c r="B93">
        <f>'New Instructions'!$D$10</f>
        <v>0</v>
      </c>
      <c r="C93">
        <f>'New Instructions'!$D$12</f>
        <v>0</v>
      </c>
      <c r="D93" s="209" t="str">
        <f t="shared" si="13"/>
        <v/>
      </c>
      <c r="E93" s="209" t="str">
        <f t="shared" si="17"/>
        <v/>
      </c>
      <c r="F93" s="208" t="str">
        <f t="shared" si="18"/>
        <v/>
      </c>
      <c r="G93" s="208" t="str">
        <f t="shared" si="16"/>
        <v>20</v>
      </c>
      <c r="H93" s="208" t="str">
        <f>LEFT('New Instructions'!D$16,2)</f>
        <v/>
      </c>
      <c r="I93" s="208" t="str">
        <f>IF(F22="","",'Understanding Challenge'!M15)</f>
        <v/>
      </c>
      <c r="Q93" s="208">
        <f>IF($F93='New Instructions'!D16,'Understanding Challenge'!$S$11,"")</f>
        <v>0</v>
      </c>
      <c r="R93" s="208">
        <f>IF($F93='New Instructions'!D16,'Understanding Challenge'!$U$11,"")</f>
        <v>0</v>
      </c>
      <c r="S93" s="208">
        <f>IF($F93='New Instructions'!D16,'Understanding Challenge'!$W$11,"")</f>
        <v>0</v>
      </c>
    </row>
    <row r="94" spans="1:19" ht="20.75" customHeight="1" x14ac:dyDescent="0.5">
      <c r="A94">
        <f>'New Instructions'!$D$8</f>
        <v>0</v>
      </c>
      <c r="B94">
        <f>'New Instructions'!$D$10</f>
        <v>0</v>
      </c>
      <c r="C94">
        <f>'New Instructions'!$D$12</f>
        <v>0</v>
      </c>
      <c r="D94" s="209" t="str">
        <f t="shared" si="13"/>
        <v/>
      </c>
      <c r="E94" s="209" t="str">
        <f t="shared" si="17"/>
        <v/>
      </c>
      <c r="F94" s="208" t="str">
        <f t="shared" si="18"/>
        <v/>
      </c>
      <c r="G94" s="208" t="str">
        <f t="shared" si="16"/>
        <v>20</v>
      </c>
      <c r="H94" s="208" t="str">
        <f>LEFT('New Instructions'!D$16,2)</f>
        <v/>
      </c>
      <c r="I94" s="208" t="str">
        <f>IF(F23="","",'Understanding Challenge'!N15)</f>
        <v/>
      </c>
      <c r="Q94" s="208">
        <f>IF($F94='New Instructions'!D16,'Understanding Challenge'!$S$11,"")</f>
        <v>0</v>
      </c>
      <c r="R94" s="208">
        <f>IF($F94='New Instructions'!D16,'Understanding Challenge'!$U$11,"")</f>
        <v>0</v>
      </c>
      <c r="S94" s="208">
        <f>IF($F94='New Instructions'!D16,'Understanding Challenge'!$W$11,"")</f>
        <v>0</v>
      </c>
    </row>
    <row r="95" spans="1:19" ht="20.75" customHeight="1" x14ac:dyDescent="0.5">
      <c r="A95">
        <f>'New Instructions'!$D$8</f>
        <v>0</v>
      </c>
      <c r="B95">
        <f>'New Instructions'!$D$10</f>
        <v>0</v>
      </c>
      <c r="C95">
        <f>'New Instructions'!$D$12</f>
        <v>0</v>
      </c>
      <c r="D95" s="209" t="str">
        <f t="shared" si="13"/>
        <v/>
      </c>
      <c r="E95" s="209" t="str">
        <f t="shared" si="17"/>
        <v/>
      </c>
      <c r="F95" s="208" t="str">
        <f t="shared" si="18"/>
        <v/>
      </c>
      <c r="G95" s="208" t="str">
        <f t="shared" si="16"/>
        <v>20</v>
      </c>
      <c r="H95" s="208" t="str">
        <f>LEFT('New Instructions'!D$16,2)</f>
        <v/>
      </c>
      <c r="I95" s="208" t="str">
        <f>IF(F24="","",'Understanding Challenge'!O15)</f>
        <v/>
      </c>
      <c r="Q95" s="208">
        <f>IF($F95='New Instructions'!D16,'Understanding Challenge'!$S$11,"")</f>
        <v>0</v>
      </c>
      <c r="R95" s="208">
        <f>IF($F95='New Instructions'!D16,'Understanding Challenge'!$U$11,"")</f>
        <v>0</v>
      </c>
      <c r="S95" s="208">
        <f>IF($F95='New Instructions'!D16,'Understanding Challenge'!$W$11,"")</f>
        <v>0</v>
      </c>
    </row>
    <row r="96" spans="1:19" ht="20.75" customHeight="1" x14ac:dyDescent="0.5">
      <c r="A96">
        <f>'New Instructions'!$D$8</f>
        <v>0</v>
      </c>
      <c r="B96">
        <f>'New Instructions'!$D$10</f>
        <v>0</v>
      </c>
      <c r="C96">
        <f>'New Instructions'!$D$12</f>
        <v>0</v>
      </c>
      <c r="D96" s="209" t="str">
        <f t="shared" si="13"/>
        <v/>
      </c>
      <c r="E96" s="209" t="str">
        <f t="shared" si="17"/>
        <v/>
      </c>
      <c r="F96" s="208" t="str">
        <f t="shared" si="18"/>
        <v/>
      </c>
      <c r="G96" s="208" t="str">
        <f t="shared" si="16"/>
        <v>20</v>
      </c>
      <c r="H96" s="208" t="str">
        <f>LEFT('New Instructions'!D$16,2)</f>
        <v/>
      </c>
      <c r="I96" s="208" t="str">
        <f>IF(F25="","",'Understanding Challenge'!P15)</f>
        <v/>
      </c>
      <c r="Q96" s="208">
        <f>IF($F96='New Instructions'!D16,'Understanding Challenge'!$S$11,"")</f>
        <v>0</v>
      </c>
      <c r="R96" s="208">
        <f>IF($F96='New Instructions'!D16,'Understanding Challenge'!$U$11,"")</f>
        <v>0</v>
      </c>
      <c r="S96" s="208">
        <f>IF($F96='New Instructions'!D16,'Understanding Challenge'!$W$11,"")</f>
        <v>0</v>
      </c>
    </row>
    <row r="97" spans="1:19" ht="20.75" customHeight="1" x14ac:dyDescent="0.5">
      <c r="A97">
        <f>'New Instructions'!$D$8</f>
        <v>0</v>
      </c>
      <c r="B97">
        <f>'New Instructions'!$D$10</f>
        <v>0</v>
      </c>
      <c r="C97">
        <f>'New Instructions'!$D$12</f>
        <v>0</v>
      </c>
      <c r="D97" s="209" t="str">
        <f t="shared" si="13"/>
        <v>Understanding Challenge</v>
      </c>
      <c r="E97" s="209" t="str">
        <f t="shared" ref="E97:E108" si="19">IF(F97="","","Stage 2")</f>
        <v>Stage 2</v>
      </c>
      <c r="F97" s="208" t="str">
        <f t="shared" si="18"/>
        <v>20</v>
      </c>
      <c r="G97" s="208" t="str">
        <f t="shared" si="16"/>
        <v>2020</v>
      </c>
      <c r="H97" s="208" t="str">
        <f>LEFT('New Instructions'!D$16,2)</f>
        <v/>
      </c>
      <c r="I97" s="208">
        <f>'Understanding Challenge'!E27</f>
        <v>0</v>
      </c>
      <c r="Q97" s="208" t="str">
        <f>IF($F97='New Instructions'!D16,'Understanding Challenge'!$S$23,"")</f>
        <v/>
      </c>
      <c r="R97" s="208" t="str">
        <f>IF($F97='New Instructions'!D16,'Understanding Challenge'!$U$23,"")</f>
        <v/>
      </c>
      <c r="S97" s="208" t="str">
        <f>IF($F97='New Instructions'!D16,'Understanding Challenge'!$W$23,"")</f>
        <v/>
      </c>
    </row>
    <row r="98" spans="1:19" ht="20.75" customHeight="1" x14ac:dyDescent="0.5">
      <c r="A98">
        <f>'New Instructions'!$D$8</f>
        <v>0</v>
      </c>
      <c r="B98">
        <f>'New Instructions'!$D$10</f>
        <v>0</v>
      </c>
      <c r="C98">
        <f>'New Instructions'!$D$12</f>
        <v>0</v>
      </c>
      <c r="D98" s="209" t="str">
        <f t="shared" si="13"/>
        <v>Understanding Challenge</v>
      </c>
      <c r="E98" s="209" t="str">
        <f t="shared" si="19"/>
        <v>Stage 2</v>
      </c>
      <c r="F98" s="208" t="str">
        <f t="shared" si="18"/>
        <v>20</v>
      </c>
      <c r="G98" s="208" t="str">
        <f t="shared" si="16"/>
        <v>2021</v>
      </c>
      <c r="H98" s="208" t="str">
        <f>LEFT('New Instructions'!D$16,2)</f>
        <v/>
      </c>
      <c r="I98" s="208">
        <f>'Understanding Challenge'!F27</f>
        <v>0</v>
      </c>
      <c r="Q98" s="208" t="str">
        <f>IF($F98='New Instructions'!D16,'Understanding Challenge'!$S$23,"")</f>
        <v/>
      </c>
      <c r="R98" s="208" t="str">
        <f>IF($F98='New Instructions'!D16,'Understanding Challenge'!$U$23,"")</f>
        <v/>
      </c>
      <c r="S98" s="208" t="str">
        <f>IF($F98='New Instructions'!D16,'Understanding Challenge'!$W$23,"")</f>
        <v/>
      </c>
    </row>
    <row r="99" spans="1:19" ht="20.75" customHeight="1" x14ac:dyDescent="0.5">
      <c r="A99">
        <f>'New Instructions'!$D$8</f>
        <v>0</v>
      </c>
      <c r="B99">
        <f>'New Instructions'!$D$10</f>
        <v>0</v>
      </c>
      <c r="C99">
        <f>'New Instructions'!$D$12</f>
        <v>0</v>
      </c>
      <c r="D99" s="209" t="str">
        <f t="shared" si="13"/>
        <v>Understanding Challenge</v>
      </c>
      <c r="E99" s="209" t="str">
        <f t="shared" si="19"/>
        <v>Stage 2</v>
      </c>
      <c r="F99" s="208" t="str">
        <f t="shared" si="18"/>
        <v>20</v>
      </c>
      <c r="G99" s="208" t="str">
        <f t="shared" si="16"/>
        <v>2022</v>
      </c>
      <c r="H99" s="208" t="str">
        <f>LEFT('New Instructions'!D$16,2)</f>
        <v/>
      </c>
      <c r="I99" s="208">
        <f>'Understanding Challenge'!G27</f>
        <v>0</v>
      </c>
      <c r="Q99" s="208" t="str">
        <f>IF($F99='New Instructions'!D16,'Understanding Challenge'!$S$23,"")</f>
        <v/>
      </c>
      <c r="R99" s="208" t="str">
        <f>IF($F99='New Instructions'!D16,'Understanding Challenge'!$U$23,"")</f>
        <v/>
      </c>
      <c r="S99" s="208" t="str">
        <f>IF($F99='New Instructions'!D16,'Understanding Challenge'!$W$23,"")</f>
        <v/>
      </c>
    </row>
    <row r="100" spans="1:19" ht="20.75" customHeight="1" x14ac:dyDescent="0.5">
      <c r="A100">
        <f>'New Instructions'!$D$8</f>
        <v>0</v>
      </c>
      <c r="B100">
        <f>'New Instructions'!$D$10</f>
        <v>0</v>
      </c>
      <c r="C100">
        <f>'New Instructions'!$D$12</f>
        <v>0</v>
      </c>
      <c r="D100" s="209" t="str">
        <f t="shared" si="13"/>
        <v>Understanding Challenge</v>
      </c>
      <c r="E100" s="209" t="str">
        <f t="shared" si="19"/>
        <v>Stage 2</v>
      </c>
      <c r="F100" s="208" t="str">
        <f t="shared" si="18"/>
        <v>20</v>
      </c>
      <c r="G100" s="208" t="str">
        <f t="shared" si="16"/>
        <v>2023</v>
      </c>
      <c r="H100" s="208" t="str">
        <f>LEFT('New Instructions'!D$16,2)</f>
        <v/>
      </c>
      <c r="I100" s="208">
        <f>'Understanding Challenge'!H27</f>
        <v>0</v>
      </c>
      <c r="Q100" s="208" t="str">
        <f>IF($F100='New Instructions'!D16,'Understanding Challenge'!$S$23,"")</f>
        <v/>
      </c>
      <c r="R100" s="208" t="str">
        <f>IF($F100='New Instructions'!D16,'Understanding Challenge'!$U$23,"")</f>
        <v/>
      </c>
      <c r="S100" s="208" t="str">
        <f>IF($F100='New Instructions'!D16,'Understanding Challenge'!$W$23,"")</f>
        <v/>
      </c>
    </row>
    <row r="101" spans="1:19" ht="20.75" customHeight="1" x14ac:dyDescent="0.5">
      <c r="A101">
        <f>'New Instructions'!$D$8</f>
        <v>0</v>
      </c>
      <c r="B101">
        <f>'New Instructions'!$D$10</f>
        <v>0</v>
      </c>
      <c r="C101">
        <f>'New Instructions'!$D$12</f>
        <v>0</v>
      </c>
      <c r="D101" s="209" t="str">
        <f t="shared" si="13"/>
        <v/>
      </c>
      <c r="E101" s="209" t="str">
        <f t="shared" si="19"/>
        <v/>
      </c>
      <c r="F101" s="208" t="str">
        <f t="shared" si="18"/>
        <v/>
      </c>
      <c r="G101" s="208" t="str">
        <f t="shared" si="16"/>
        <v>20</v>
      </c>
      <c r="H101" s="208" t="str">
        <f>LEFT('New Instructions'!D$16,2)</f>
        <v/>
      </c>
      <c r="I101" s="208" t="str">
        <f>IF(F30="","",'Understanding Challenge'!I27)</f>
        <v/>
      </c>
      <c r="Q101" s="208">
        <f>IF($F101='New Instructions'!D16,'Understanding Challenge'!$S$23,"")</f>
        <v>0</v>
      </c>
      <c r="R101" s="208">
        <f>IF($F101='New Instructions'!D16,'Understanding Challenge'!$U$23,"")</f>
        <v>0</v>
      </c>
      <c r="S101" s="208">
        <f>IF($F101='New Instructions'!D16,'Understanding Challenge'!$W$23,"")</f>
        <v>0</v>
      </c>
    </row>
    <row r="102" spans="1:19" ht="20.75" customHeight="1" x14ac:dyDescent="0.5">
      <c r="A102">
        <f>'New Instructions'!$D$8</f>
        <v>0</v>
      </c>
      <c r="B102">
        <f>'New Instructions'!$D$10</f>
        <v>0</v>
      </c>
      <c r="C102">
        <f>'New Instructions'!$D$12</f>
        <v>0</v>
      </c>
      <c r="D102" s="209" t="str">
        <f t="shared" si="13"/>
        <v/>
      </c>
      <c r="E102" s="209" t="str">
        <f t="shared" si="19"/>
        <v/>
      </c>
      <c r="F102" s="208" t="str">
        <f t="shared" si="18"/>
        <v/>
      </c>
      <c r="G102" s="208" t="str">
        <f t="shared" si="16"/>
        <v>20</v>
      </c>
      <c r="H102" s="208" t="str">
        <f>LEFT('New Instructions'!D$16,2)</f>
        <v/>
      </c>
      <c r="I102" s="208" t="str">
        <f>IF(F31="","",'Understanding Challenge'!J27)</f>
        <v/>
      </c>
      <c r="Q102" s="208">
        <f>IF($F102='New Instructions'!D16,'Understanding Challenge'!$S$23,"")</f>
        <v>0</v>
      </c>
      <c r="R102" s="208">
        <f>IF($F102='New Instructions'!D16,'Understanding Challenge'!$U$23,"")</f>
        <v>0</v>
      </c>
      <c r="S102" s="208">
        <f>IF($F102='New Instructions'!D16,'Understanding Challenge'!$W$23,"")</f>
        <v>0</v>
      </c>
    </row>
    <row r="103" spans="1:19" ht="20.75" customHeight="1" x14ac:dyDescent="0.5">
      <c r="A103">
        <f>'New Instructions'!$D$8</f>
        <v>0</v>
      </c>
      <c r="B103">
        <f>'New Instructions'!$D$10</f>
        <v>0</v>
      </c>
      <c r="C103">
        <f>'New Instructions'!$D$12</f>
        <v>0</v>
      </c>
      <c r="D103" s="209" t="str">
        <f t="shared" si="13"/>
        <v/>
      </c>
      <c r="E103" s="209" t="str">
        <f t="shared" si="19"/>
        <v/>
      </c>
      <c r="F103" s="208" t="str">
        <f t="shared" si="18"/>
        <v/>
      </c>
      <c r="G103" s="208" t="str">
        <f t="shared" si="16"/>
        <v>20</v>
      </c>
      <c r="H103" s="208" t="str">
        <f>LEFT('New Instructions'!D$16,2)</f>
        <v/>
      </c>
      <c r="I103" s="208" t="str">
        <f>IF(F32="","",'Understanding Challenge'!K27)</f>
        <v/>
      </c>
      <c r="Q103" s="208">
        <f>IF($F103='New Instructions'!D16,'Understanding Challenge'!$S$23,"")</f>
        <v>0</v>
      </c>
      <c r="R103" s="208">
        <f>IF($F103='New Instructions'!D16,'Understanding Challenge'!$U$23,"")</f>
        <v>0</v>
      </c>
      <c r="S103" s="208">
        <f>IF($F103='New Instructions'!D16,'Understanding Challenge'!$W$23,"")</f>
        <v>0</v>
      </c>
    </row>
    <row r="104" spans="1:19" ht="20.75" customHeight="1" x14ac:dyDescent="0.5">
      <c r="A104">
        <f>'New Instructions'!$D$8</f>
        <v>0</v>
      </c>
      <c r="B104">
        <f>'New Instructions'!$D$10</f>
        <v>0</v>
      </c>
      <c r="C104">
        <f>'New Instructions'!$D$12</f>
        <v>0</v>
      </c>
      <c r="D104" s="209" t="str">
        <f t="shared" si="13"/>
        <v/>
      </c>
      <c r="E104" s="209" t="str">
        <f t="shared" si="19"/>
        <v/>
      </c>
      <c r="F104" s="208" t="str">
        <f t="shared" si="18"/>
        <v/>
      </c>
      <c r="G104" s="208" t="str">
        <f t="shared" si="16"/>
        <v>20</v>
      </c>
      <c r="H104" s="208" t="str">
        <f>LEFT('New Instructions'!D$16,2)</f>
        <v/>
      </c>
      <c r="I104" s="208" t="str">
        <f>IF(F33="","",'Understanding Challenge'!L27)</f>
        <v/>
      </c>
      <c r="Q104" s="208">
        <f>IF($F104='New Instructions'!D16,'Understanding Challenge'!$S$23,"")</f>
        <v>0</v>
      </c>
      <c r="R104" s="208">
        <f>IF($F104='New Instructions'!D16,'Understanding Challenge'!$U$23,"")</f>
        <v>0</v>
      </c>
      <c r="S104" s="208">
        <f>IF($F104='New Instructions'!D16,'Understanding Challenge'!$W$23,"")</f>
        <v>0</v>
      </c>
    </row>
    <row r="105" spans="1:19" ht="20.75" customHeight="1" x14ac:dyDescent="0.5">
      <c r="A105">
        <f>'New Instructions'!$D$8</f>
        <v>0</v>
      </c>
      <c r="B105">
        <f>'New Instructions'!$D$10</f>
        <v>0</v>
      </c>
      <c r="C105">
        <f>'New Instructions'!$D$12</f>
        <v>0</v>
      </c>
      <c r="D105" s="209" t="str">
        <f t="shared" si="13"/>
        <v/>
      </c>
      <c r="E105" s="209" t="str">
        <f t="shared" si="19"/>
        <v/>
      </c>
      <c r="F105" s="208" t="str">
        <f t="shared" si="18"/>
        <v/>
      </c>
      <c r="G105" s="208" t="str">
        <f t="shared" si="16"/>
        <v>20</v>
      </c>
      <c r="H105" s="208" t="str">
        <f>LEFT('New Instructions'!D$16,2)</f>
        <v/>
      </c>
      <c r="I105" s="208" t="str">
        <f>IF(F34="","",'Understanding Challenge'!M27)</f>
        <v/>
      </c>
      <c r="Q105" s="208">
        <f>IF($F105='New Instructions'!D16,'Understanding Challenge'!$S$23,"")</f>
        <v>0</v>
      </c>
      <c r="R105" s="208">
        <f>IF($F105='New Instructions'!D16,'Understanding Challenge'!$U$23,"")</f>
        <v>0</v>
      </c>
      <c r="S105" s="208">
        <f>IF($F105='New Instructions'!D16,'Understanding Challenge'!$W$23,"")</f>
        <v>0</v>
      </c>
    </row>
    <row r="106" spans="1:19" ht="20.75" customHeight="1" x14ac:dyDescent="0.5">
      <c r="A106">
        <f>'New Instructions'!$D$8</f>
        <v>0</v>
      </c>
      <c r="B106">
        <f>'New Instructions'!$D$10</f>
        <v>0</v>
      </c>
      <c r="C106">
        <f>'New Instructions'!$D$12</f>
        <v>0</v>
      </c>
      <c r="D106" s="209" t="str">
        <f t="shared" si="13"/>
        <v/>
      </c>
      <c r="E106" s="209" t="str">
        <f t="shared" si="19"/>
        <v/>
      </c>
      <c r="F106" s="208" t="str">
        <f t="shared" si="18"/>
        <v/>
      </c>
      <c r="G106" s="208" t="str">
        <f t="shared" si="16"/>
        <v>20</v>
      </c>
      <c r="H106" s="208" t="str">
        <f>LEFT('New Instructions'!D$16,2)</f>
        <v/>
      </c>
      <c r="I106" s="208" t="str">
        <f>IF(F35="","",'Understanding Challenge'!N27)</f>
        <v/>
      </c>
      <c r="Q106" s="208">
        <f>IF($F106='New Instructions'!D16,'Understanding Challenge'!$S$23,"")</f>
        <v>0</v>
      </c>
      <c r="R106" s="208">
        <f>IF($F106='New Instructions'!D16,'Understanding Challenge'!$U$23,"")</f>
        <v>0</v>
      </c>
      <c r="S106" s="208">
        <f>IF($F106='New Instructions'!D16,'Understanding Challenge'!$W$23,"")</f>
        <v>0</v>
      </c>
    </row>
    <row r="107" spans="1:19" ht="20.75" customHeight="1" x14ac:dyDescent="0.5">
      <c r="A107">
        <f>'New Instructions'!$D$8</f>
        <v>0</v>
      </c>
      <c r="B107">
        <f>'New Instructions'!$D$10</f>
        <v>0</v>
      </c>
      <c r="C107">
        <f>'New Instructions'!$D$12</f>
        <v>0</v>
      </c>
      <c r="D107" s="209" t="str">
        <f t="shared" si="13"/>
        <v/>
      </c>
      <c r="E107" s="209" t="str">
        <f t="shared" si="19"/>
        <v/>
      </c>
      <c r="F107" s="208" t="str">
        <f t="shared" si="18"/>
        <v/>
      </c>
      <c r="G107" s="208" t="str">
        <f t="shared" si="16"/>
        <v>20</v>
      </c>
      <c r="H107" s="208" t="str">
        <f>LEFT('New Instructions'!D$16,2)</f>
        <v/>
      </c>
      <c r="I107" s="208" t="str">
        <f>IF(F36="","",'Understanding Challenge'!O27)</f>
        <v/>
      </c>
      <c r="Q107" s="208">
        <f>IF($F107='New Instructions'!D16,'Understanding Challenge'!$S$23,"")</f>
        <v>0</v>
      </c>
      <c r="R107" s="208">
        <f>IF($F107='New Instructions'!D16,'Understanding Challenge'!$U$23,"")</f>
        <v>0</v>
      </c>
      <c r="S107" s="208">
        <f>IF($F107='New Instructions'!D16,'Understanding Challenge'!$W$23,"")</f>
        <v>0</v>
      </c>
    </row>
    <row r="108" spans="1:19" ht="20.75" customHeight="1" x14ac:dyDescent="0.5">
      <c r="A108">
        <f>'New Instructions'!$D$8</f>
        <v>0</v>
      </c>
      <c r="B108">
        <f>'New Instructions'!$D$10</f>
        <v>0</v>
      </c>
      <c r="C108">
        <f>'New Instructions'!$D$12</f>
        <v>0</v>
      </c>
      <c r="D108" s="209" t="str">
        <f t="shared" si="13"/>
        <v/>
      </c>
      <c r="E108" s="209" t="str">
        <f t="shared" si="19"/>
        <v/>
      </c>
      <c r="F108" s="208" t="str">
        <f t="shared" si="18"/>
        <v/>
      </c>
      <c r="G108" s="208" t="str">
        <f t="shared" si="16"/>
        <v>20</v>
      </c>
      <c r="H108" s="208" t="str">
        <f>LEFT('New Instructions'!D$16,2)</f>
        <v/>
      </c>
      <c r="I108" s="208" t="str">
        <f>IF(F37="","",'Understanding Challenge'!P27)</f>
        <v/>
      </c>
      <c r="Q108" s="208">
        <f>IF($F108='New Instructions'!D16,'Understanding Challenge'!$S$23,"")</f>
        <v>0</v>
      </c>
      <c r="R108" s="208">
        <f>IF($F108='New Instructions'!D16,'Understanding Challenge'!$U$23,"")</f>
        <v>0</v>
      </c>
      <c r="S108" s="208">
        <f>IF($F108='New Instructions'!D16,'Understanding Challenge'!$W$23,"")</f>
        <v>0</v>
      </c>
    </row>
    <row r="109" spans="1:19" ht="20.75" customHeight="1" x14ac:dyDescent="0.5">
      <c r="A109">
        <f>'New Instructions'!$D$8</f>
        <v>0</v>
      </c>
      <c r="B109">
        <f>'New Instructions'!$D$10</f>
        <v>0</v>
      </c>
      <c r="C109">
        <f>'New Instructions'!$D$12</f>
        <v>0</v>
      </c>
      <c r="D109" s="209" t="str">
        <f t="shared" si="13"/>
        <v>Understanding Challenge</v>
      </c>
      <c r="E109" s="209" t="str">
        <f t="shared" ref="E109:E120" si="20">IF(F109="","","Stage 3")</f>
        <v>Stage 3</v>
      </c>
      <c r="F109" s="208" t="str">
        <f t="shared" si="18"/>
        <v>20</v>
      </c>
      <c r="G109" s="208" t="str">
        <f t="shared" si="16"/>
        <v>2020</v>
      </c>
      <c r="H109" s="208" t="str">
        <f>LEFT('New Instructions'!D$16,2)</f>
        <v/>
      </c>
      <c r="I109" s="208">
        <f>'Understanding Challenge'!E40</f>
        <v>0</v>
      </c>
      <c r="Q109" s="208" t="str">
        <f>IF($F109='New Instructions'!D16,'Understanding Challenge'!$S$36,"")</f>
        <v/>
      </c>
      <c r="R109" s="208" t="str">
        <f>IF($F109='New Instructions'!D16,'Understanding Challenge'!$U$36,"")</f>
        <v/>
      </c>
      <c r="S109" s="208" t="str">
        <f>IF($F109='New Instructions'!D16,'Understanding Challenge'!$W$36,"")</f>
        <v/>
      </c>
    </row>
    <row r="110" spans="1:19" ht="20.75" customHeight="1" x14ac:dyDescent="0.5">
      <c r="A110">
        <f>'New Instructions'!$D$8</f>
        <v>0</v>
      </c>
      <c r="B110">
        <f>'New Instructions'!$D$10</f>
        <v>0</v>
      </c>
      <c r="C110">
        <f>'New Instructions'!$D$12</f>
        <v>0</v>
      </c>
      <c r="D110" s="209" t="str">
        <f t="shared" si="13"/>
        <v>Understanding Challenge</v>
      </c>
      <c r="E110" s="209" t="str">
        <f t="shared" si="20"/>
        <v>Stage 3</v>
      </c>
      <c r="F110" s="208" t="str">
        <f t="shared" si="18"/>
        <v>20</v>
      </c>
      <c r="G110" s="208" t="str">
        <f t="shared" si="16"/>
        <v>2021</v>
      </c>
      <c r="H110" s="208" t="str">
        <f>LEFT('New Instructions'!D$16,2)</f>
        <v/>
      </c>
      <c r="I110" s="208">
        <f>'Understanding Challenge'!F40</f>
        <v>0</v>
      </c>
      <c r="Q110" s="208" t="str">
        <f>IF($F110='New Instructions'!D16,'Understanding Challenge'!$S$36,"")</f>
        <v/>
      </c>
      <c r="R110" s="208" t="str">
        <f>IF($F110='New Instructions'!D16,'Understanding Challenge'!$U$36,"")</f>
        <v/>
      </c>
      <c r="S110" s="208" t="str">
        <f>IF($F110='New Instructions'!D16,'Understanding Challenge'!$W$36,"")</f>
        <v/>
      </c>
    </row>
    <row r="111" spans="1:19" ht="20.75" customHeight="1" x14ac:dyDescent="0.5">
      <c r="A111">
        <f>'New Instructions'!$D$8</f>
        <v>0</v>
      </c>
      <c r="B111">
        <f>'New Instructions'!$D$10</f>
        <v>0</v>
      </c>
      <c r="C111">
        <f>'New Instructions'!$D$12</f>
        <v>0</v>
      </c>
      <c r="D111" s="209" t="str">
        <f t="shared" si="13"/>
        <v>Understanding Challenge</v>
      </c>
      <c r="E111" s="209" t="str">
        <f t="shared" si="20"/>
        <v>Stage 3</v>
      </c>
      <c r="F111" s="208" t="str">
        <f t="shared" si="18"/>
        <v>20</v>
      </c>
      <c r="G111" s="208" t="str">
        <f t="shared" si="16"/>
        <v>2022</v>
      </c>
      <c r="H111" s="208" t="str">
        <f>LEFT('New Instructions'!D$16,2)</f>
        <v/>
      </c>
      <c r="I111" s="208">
        <f>'Understanding Challenge'!G40</f>
        <v>0</v>
      </c>
      <c r="Q111" s="208" t="str">
        <f>IF($F111='New Instructions'!D16,'Understanding Challenge'!$S$36,"")</f>
        <v/>
      </c>
      <c r="R111" s="208" t="str">
        <f>IF($F111='New Instructions'!D16,'Understanding Challenge'!$U$36,"")</f>
        <v/>
      </c>
      <c r="S111" s="208" t="str">
        <f>IF($F111='New Instructions'!D16,'Understanding Challenge'!$W$36,"")</f>
        <v/>
      </c>
    </row>
    <row r="112" spans="1:19" ht="20.75" customHeight="1" x14ac:dyDescent="0.5">
      <c r="A112">
        <f>'New Instructions'!$D$8</f>
        <v>0</v>
      </c>
      <c r="B112">
        <f>'New Instructions'!$D$10</f>
        <v>0</v>
      </c>
      <c r="C112">
        <f>'New Instructions'!$D$12</f>
        <v>0</v>
      </c>
      <c r="D112" s="209" t="str">
        <f t="shared" si="13"/>
        <v>Understanding Challenge</v>
      </c>
      <c r="E112" s="209" t="str">
        <f t="shared" si="20"/>
        <v>Stage 3</v>
      </c>
      <c r="F112" s="208" t="str">
        <f t="shared" si="18"/>
        <v>20</v>
      </c>
      <c r="G112" s="208" t="str">
        <f t="shared" si="16"/>
        <v>2023</v>
      </c>
      <c r="H112" s="208" t="str">
        <f>LEFT('New Instructions'!D$16,2)</f>
        <v/>
      </c>
      <c r="I112" s="208">
        <f>'Understanding Challenge'!H40</f>
        <v>0</v>
      </c>
      <c r="Q112" s="208" t="str">
        <f>IF($F112='New Instructions'!D16,'Understanding Challenge'!$S$36,"")</f>
        <v/>
      </c>
      <c r="R112" s="208" t="str">
        <f>IF($F112='New Instructions'!D16,'Understanding Challenge'!$U$36,"")</f>
        <v/>
      </c>
      <c r="S112" s="208" t="str">
        <f>IF($F112='New Instructions'!D16,'Understanding Challenge'!$W$36,"")</f>
        <v/>
      </c>
    </row>
    <row r="113" spans="1:19" ht="20.75" customHeight="1" x14ac:dyDescent="0.5">
      <c r="A113">
        <f>'New Instructions'!$D$8</f>
        <v>0</v>
      </c>
      <c r="B113">
        <f>'New Instructions'!$D$10</f>
        <v>0</v>
      </c>
      <c r="C113">
        <f>'New Instructions'!$D$12</f>
        <v>0</v>
      </c>
      <c r="D113" s="209" t="str">
        <f t="shared" si="13"/>
        <v/>
      </c>
      <c r="E113" s="209" t="str">
        <f t="shared" si="20"/>
        <v/>
      </c>
      <c r="F113" s="208" t="str">
        <f t="shared" si="18"/>
        <v/>
      </c>
      <c r="G113" s="208" t="str">
        <f t="shared" si="16"/>
        <v>20</v>
      </c>
      <c r="H113" s="208" t="str">
        <f>LEFT('New Instructions'!D$16,2)</f>
        <v/>
      </c>
      <c r="I113" s="208" t="str">
        <f>IF(F42="","",'Understanding Challenge'!I40)</f>
        <v/>
      </c>
      <c r="Q113" s="208">
        <f>IF($F113='New Instructions'!D16,'Understanding Challenge'!$S$36,"")</f>
        <v>0</v>
      </c>
      <c r="R113" s="208">
        <f>IF($F113='New Instructions'!D16,'Understanding Challenge'!$U$36,"")</f>
        <v>0</v>
      </c>
      <c r="S113" s="208">
        <f>IF($F113='New Instructions'!D16,'Understanding Challenge'!$W$36,"")</f>
        <v>0</v>
      </c>
    </row>
    <row r="114" spans="1:19" ht="20.75" customHeight="1" x14ac:dyDescent="0.5">
      <c r="A114">
        <f>'New Instructions'!$D$8</f>
        <v>0</v>
      </c>
      <c r="B114">
        <f>'New Instructions'!$D$10</f>
        <v>0</v>
      </c>
      <c r="C114">
        <f>'New Instructions'!$D$12</f>
        <v>0</v>
      </c>
      <c r="D114" s="209" t="str">
        <f t="shared" si="13"/>
        <v/>
      </c>
      <c r="E114" s="209" t="str">
        <f t="shared" si="20"/>
        <v/>
      </c>
      <c r="F114" s="208" t="str">
        <f t="shared" si="18"/>
        <v/>
      </c>
      <c r="G114" s="208" t="str">
        <f t="shared" si="16"/>
        <v>20</v>
      </c>
      <c r="H114" s="208" t="str">
        <f>LEFT('New Instructions'!D$16,2)</f>
        <v/>
      </c>
      <c r="I114" s="208" t="str">
        <f>IF(F43="","",'Understanding Challenge'!J40)</f>
        <v/>
      </c>
      <c r="Q114" s="208">
        <f>IF($F114='New Instructions'!D16,'Understanding Challenge'!$S$36,"")</f>
        <v>0</v>
      </c>
      <c r="R114" s="208">
        <f>IF($F114='New Instructions'!D16,'Understanding Challenge'!$U$36,"")</f>
        <v>0</v>
      </c>
      <c r="S114" s="208">
        <f>IF($F114='New Instructions'!D16,'Understanding Challenge'!$W$36,"")</f>
        <v>0</v>
      </c>
    </row>
    <row r="115" spans="1:19" ht="20.75" customHeight="1" x14ac:dyDescent="0.5">
      <c r="A115">
        <f>'New Instructions'!$D$8</f>
        <v>0</v>
      </c>
      <c r="B115">
        <f>'New Instructions'!$D$10</f>
        <v>0</v>
      </c>
      <c r="C115">
        <f>'New Instructions'!$D$12</f>
        <v>0</v>
      </c>
      <c r="D115" s="209" t="str">
        <f t="shared" si="13"/>
        <v/>
      </c>
      <c r="E115" s="209" t="str">
        <f t="shared" si="20"/>
        <v/>
      </c>
      <c r="F115" s="208" t="str">
        <f t="shared" si="18"/>
        <v/>
      </c>
      <c r="G115" s="208" t="str">
        <f t="shared" si="16"/>
        <v>20</v>
      </c>
      <c r="H115" s="208" t="str">
        <f>LEFT('New Instructions'!D$16,2)</f>
        <v/>
      </c>
      <c r="I115" s="208" t="str">
        <f>IF(F44="","",'Understanding Challenge'!K40)</f>
        <v/>
      </c>
      <c r="Q115" s="208">
        <f>IF($F115='New Instructions'!D16,'Understanding Challenge'!$S$36,"")</f>
        <v>0</v>
      </c>
      <c r="R115" s="208">
        <f>IF($F115='New Instructions'!D16,'Understanding Challenge'!$U$36,"")</f>
        <v>0</v>
      </c>
      <c r="S115" s="208">
        <f>IF($F115='New Instructions'!D16,'Understanding Challenge'!$W$36,"")</f>
        <v>0</v>
      </c>
    </row>
    <row r="116" spans="1:19" ht="20.75" customHeight="1" x14ac:dyDescent="0.5">
      <c r="A116">
        <f>'New Instructions'!$D$8</f>
        <v>0</v>
      </c>
      <c r="B116">
        <f>'New Instructions'!$D$10</f>
        <v>0</v>
      </c>
      <c r="C116">
        <f>'New Instructions'!$D$12</f>
        <v>0</v>
      </c>
      <c r="D116" s="209" t="str">
        <f t="shared" si="13"/>
        <v/>
      </c>
      <c r="E116" s="209" t="str">
        <f t="shared" si="20"/>
        <v/>
      </c>
      <c r="F116" s="208" t="str">
        <f t="shared" si="18"/>
        <v/>
      </c>
      <c r="G116" s="208" t="str">
        <f t="shared" si="16"/>
        <v>20</v>
      </c>
      <c r="H116" s="208" t="str">
        <f>LEFT('New Instructions'!D$16,2)</f>
        <v/>
      </c>
      <c r="I116" s="208" t="str">
        <f>IF(F45="","",'Understanding Challenge'!L40)</f>
        <v/>
      </c>
      <c r="Q116" s="208">
        <f>IF($F116='New Instructions'!D16,'Understanding Challenge'!$S$36,"")</f>
        <v>0</v>
      </c>
      <c r="R116" s="208">
        <f>IF($F116='New Instructions'!D16,'Understanding Challenge'!$U$36,"")</f>
        <v>0</v>
      </c>
      <c r="S116" s="208">
        <f>IF($F116='New Instructions'!D16,'Understanding Challenge'!$W$36,"")</f>
        <v>0</v>
      </c>
    </row>
    <row r="117" spans="1:19" ht="20.75" customHeight="1" x14ac:dyDescent="0.5">
      <c r="A117">
        <f>'New Instructions'!$D$8</f>
        <v>0</v>
      </c>
      <c r="B117">
        <f>'New Instructions'!$D$10</f>
        <v>0</v>
      </c>
      <c r="C117">
        <f>'New Instructions'!$D$12</f>
        <v>0</v>
      </c>
      <c r="D117" s="209" t="str">
        <f t="shared" si="13"/>
        <v/>
      </c>
      <c r="E117" s="209" t="str">
        <f t="shared" si="20"/>
        <v/>
      </c>
      <c r="F117" s="208" t="str">
        <f t="shared" si="18"/>
        <v/>
      </c>
      <c r="G117" s="208" t="str">
        <f t="shared" si="16"/>
        <v>20</v>
      </c>
      <c r="H117" s="208" t="str">
        <f>LEFT('New Instructions'!D$16,2)</f>
        <v/>
      </c>
      <c r="I117" s="208" t="str">
        <f>IF(F46="","",'Understanding Challenge'!M40)</f>
        <v/>
      </c>
      <c r="Q117" s="208">
        <f>IF($F117='New Instructions'!D16,'Understanding Challenge'!$S$36,"")</f>
        <v>0</v>
      </c>
      <c r="R117" s="208">
        <f>IF($F117='New Instructions'!D16,'Understanding Challenge'!$U$36,"")</f>
        <v>0</v>
      </c>
      <c r="S117" s="208">
        <f>IF($F117='New Instructions'!D16,'Understanding Challenge'!$W$36,"")</f>
        <v>0</v>
      </c>
    </row>
    <row r="118" spans="1:19" ht="20.75" customHeight="1" x14ac:dyDescent="0.5">
      <c r="A118">
        <f>'New Instructions'!$D$8</f>
        <v>0</v>
      </c>
      <c r="B118">
        <f>'New Instructions'!$D$10</f>
        <v>0</v>
      </c>
      <c r="C118">
        <f>'New Instructions'!$D$12</f>
        <v>0</v>
      </c>
      <c r="D118" s="209" t="str">
        <f t="shared" si="13"/>
        <v/>
      </c>
      <c r="E118" s="209" t="str">
        <f t="shared" si="20"/>
        <v/>
      </c>
      <c r="F118" s="208" t="str">
        <f t="shared" si="18"/>
        <v/>
      </c>
      <c r="G118" s="208" t="str">
        <f t="shared" si="16"/>
        <v>20</v>
      </c>
      <c r="H118" s="208" t="str">
        <f>LEFT('New Instructions'!D$16,2)</f>
        <v/>
      </c>
      <c r="I118" s="208" t="str">
        <f>IF(F47="","",'Understanding Challenge'!N40)</f>
        <v/>
      </c>
      <c r="Q118" s="208">
        <f>IF($F118='New Instructions'!D16,'Understanding Challenge'!$S$36,"")</f>
        <v>0</v>
      </c>
      <c r="R118" s="208">
        <f>IF($F118='New Instructions'!D16,'Understanding Challenge'!$U$36,"")</f>
        <v>0</v>
      </c>
      <c r="S118" s="208">
        <f>IF($F118='New Instructions'!D16,'Understanding Challenge'!$W$36,"")</f>
        <v>0</v>
      </c>
    </row>
    <row r="119" spans="1:19" ht="20.75" customHeight="1" x14ac:dyDescent="0.5">
      <c r="A119">
        <f>'New Instructions'!$D$8</f>
        <v>0</v>
      </c>
      <c r="B119">
        <f>'New Instructions'!$D$10</f>
        <v>0</v>
      </c>
      <c r="C119">
        <f>'New Instructions'!$D$12</f>
        <v>0</v>
      </c>
      <c r="D119" s="209" t="str">
        <f t="shared" si="13"/>
        <v/>
      </c>
      <c r="E119" s="209" t="str">
        <f t="shared" si="20"/>
        <v/>
      </c>
      <c r="F119" s="208" t="str">
        <f t="shared" si="18"/>
        <v/>
      </c>
      <c r="G119" s="208" t="str">
        <f t="shared" si="16"/>
        <v>20</v>
      </c>
      <c r="H119" s="208" t="str">
        <f>LEFT('New Instructions'!D$16,2)</f>
        <v/>
      </c>
      <c r="I119" s="208" t="str">
        <f>IF(F48="","",'Understanding Challenge'!O40)</f>
        <v/>
      </c>
      <c r="Q119" s="208">
        <f>IF($F119='New Instructions'!D16,'Understanding Challenge'!$S$36,"")</f>
        <v>0</v>
      </c>
      <c r="R119" s="208">
        <f>IF($F119='New Instructions'!D16,'Understanding Challenge'!$U$36,"")</f>
        <v>0</v>
      </c>
      <c r="S119" s="208">
        <f>IF($F119='New Instructions'!D16,'Understanding Challenge'!$W$36,"")</f>
        <v>0</v>
      </c>
    </row>
    <row r="120" spans="1:19" ht="20.75" customHeight="1" x14ac:dyDescent="0.5">
      <c r="A120">
        <f>'New Instructions'!$D$8</f>
        <v>0</v>
      </c>
      <c r="B120">
        <f>'New Instructions'!$D$10</f>
        <v>0</v>
      </c>
      <c r="C120">
        <f>'New Instructions'!$D$12</f>
        <v>0</v>
      </c>
      <c r="D120" s="209" t="str">
        <f t="shared" si="13"/>
        <v/>
      </c>
      <c r="E120" s="209" t="str">
        <f t="shared" si="20"/>
        <v/>
      </c>
      <c r="F120" s="208" t="str">
        <f t="shared" si="18"/>
        <v/>
      </c>
      <c r="G120" s="208" t="str">
        <f t="shared" si="16"/>
        <v>20</v>
      </c>
      <c r="H120" s="208" t="str">
        <f>LEFT('New Instructions'!D$16,2)</f>
        <v/>
      </c>
      <c r="I120" s="208" t="str">
        <f>IF(F49="","",'Understanding Challenge'!P40)</f>
        <v/>
      </c>
      <c r="Q120" s="208">
        <f>IF($F120='New Instructions'!D16,'Understanding Challenge'!$S$36,"")</f>
        <v>0</v>
      </c>
      <c r="R120" s="208">
        <f>IF($F120='New Instructions'!D16,'Understanding Challenge'!$U$36,"")</f>
        <v>0</v>
      </c>
      <c r="S120" s="208">
        <f>IF($F120='New Instructions'!D16,'Understanding Challenge'!$W$36,"")</f>
        <v>0</v>
      </c>
    </row>
    <row r="121" spans="1:19" ht="20.75" customHeight="1" x14ac:dyDescent="0.5">
      <c r="A121">
        <f>'New Instructions'!$D$8</f>
        <v>0</v>
      </c>
      <c r="B121">
        <f>'New Instructions'!$D$10</f>
        <v>0</v>
      </c>
      <c r="C121">
        <f>'New Instructions'!$D$12</f>
        <v>0</v>
      </c>
      <c r="D121" s="209" t="str">
        <f t="shared" si="13"/>
        <v>Understanding Challenge</v>
      </c>
      <c r="E121" s="209" t="str">
        <f t="shared" ref="E121:E132" si="21">IF(F121="","","Stage 4")</f>
        <v>Stage 4</v>
      </c>
      <c r="F121" s="208" t="str">
        <f t="shared" si="18"/>
        <v>20</v>
      </c>
      <c r="G121" s="208" t="str">
        <f t="shared" si="16"/>
        <v>2020</v>
      </c>
      <c r="H121" s="208" t="str">
        <f>LEFT('New Instructions'!D$16,2)</f>
        <v/>
      </c>
      <c r="I121" s="208">
        <f>'Understanding Challenge'!E54</f>
        <v>0</v>
      </c>
      <c r="Q121" s="208" t="str">
        <f>IF($F121='New Instructions'!D16,'Understanding Challenge'!$S$50,"")</f>
        <v/>
      </c>
      <c r="R121" s="208" t="str">
        <f>IF($F121='New Instructions'!D16,'Understanding Challenge'!$U$50,"")</f>
        <v/>
      </c>
      <c r="S121" s="208" t="str">
        <f>IF($F121='New Instructions'!D16,'Understanding Challenge'!$W$50,"")</f>
        <v/>
      </c>
    </row>
    <row r="122" spans="1:19" ht="20.75" customHeight="1" x14ac:dyDescent="0.5">
      <c r="A122">
        <f>'New Instructions'!$D$8</f>
        <v>0</v>
      </c>
      <c r="B122">
        <f>'New Instructions'!$D$10</f>
        <v>0</v>
      </c>
      <c r="C122">
        <f>'New Instructions'!$D$12</f>
        <v>0</v>
      </c>
      <c r="D122" s="209" t="str">
        <f t="shared" si="13"/>
        <v>Understanding Challenge</v>
      </c>
      <c r="E122" s="209" t="str">
        <f t="shared" si="21"/>
        <v>Stage 4</v>
      </c>
      <c r="F122" s="208" t="str">
        <f t="shared" si="18"/>
        <v>20</v>
      </c>
      <c r="G122" s="208" t="str">
        <f t="shared" si="16"/>
        <v>2021</v>
      </c>
      <c r="H122" s="208" t="str">
        <f>LEFT('New Instructions'!D$16,2)</f>
        <v/>
      </c>
      <c r="I122" s="208">
        <f>'Understanding Challenge'!F54</f>
        <v>0</v>
      </c>
      <c r="Q122" s="208" t="str">
        <f>IF($F122='New Instructions'!D16,'Understanding Challenge'!$S$50,"")</f>
        <v/>
      </c>
      <c r="R122" s="208" t="str">
        <f>IF($F122='New Instructions'!D16,'Understanding Challenge'!$U$50,"")</f>
        <v/>
      </c>
      <c r="S122" s="208" t="str">
        <f>IF($F122='New Instructions'!D16,'Understanding Challenge'!$W$50,"")</f>
        <v/>
      </c>
    </row>
    <row r="123" spans="1:19" ht="20.75" customHeight="1" x14ac:dyDescent="0.5">
      <c r="A123">
        <f>'New Instructions'!$D$8</f>
        <v>0</v>
      </c>
      <c r="B123">
        <f>'New Instructions'!$D$10</f>
        <v>0</v>
      </c>
      <c r="C123">
        <f>'New Instructions'!$D$12</f>
        <v>0</v>
      </c>
      <c r="D123" s="209" t="str">
        <f t="shared" si="13"/>
        <v>Understanding Challenge</v>
      </c>
      <c r="E123" s="209" t="str">
        <f t="shared" si="21"/>
        <v>Stage 4</v>
      </c>
      <c r="F123" s="208" t="str">
        <f t="shared" si="18"/>
        <v>20</v>
      </c>
      <c r="G123" s="208" t="str">
        <f t="shared" si="16"/>
        <v>2022</v>
      </c>
      <c r="H123" s="208" t="str">
        <f>LEFT('New Instructions'!D$16,2)</f>
        <v/>
      </c>
      <c r="I123" s="208">
        <f>'Understanding Challenge'!G54</f>
        <v>0</v>
      </c>
      <c r="Q123" s="208" t="str">
        <f>IF($F123='New Instructions'!D16,'Understanding Challenge'!$S$50,"")</f>
        <v/>
      </c>
      <c r="R123" s="208" t="str">
        <f>IF($F123='New Instructions'!D16,'Understanding Challenge'!$U$50,"")</f>
        <v/>
      </c>
      <c r="S123" s="208" t="str">
        <f>IF($F123='New Instructions'!D16,'Understanding Challenge'!$W$50,"")</f>
        <v/>
      </c>
    </row>
    <row r="124" spans="1:19" ht="20.75" customHeight="1" x14ac:dyDescent="0.5">
      <c r="A124">
        <f>'New Instructions'!$D$8</f>
        <v>0</v>
      </c>
      <c r="B124">
        <f>'New Instructions'!$D$10</f>
        <v>0</v>
      </c>
      <c r="C124">
        <f>'New Instructions'!$D$12</f>
        <v>0</v>
      </c>
      <c r="D124" s="209" t="str">
        <f t="shared" si="13"/>
        <v>Understanding Challenge</v>
      </c>
      <c r="E124" s="209" t="str">
        <f t="shared" si="21"/>
        <v>Stage 4</v>
      </c>
      <c r="F124" s="208" t="str">
        <f t="shared" si="18"/>
        <v>20</v>
      </c>
      <c r="G124" s="208" t="str">
        <f t="shared" si="16"/>
        <v>2023</v>
      </c>
      <c r="H124" s="208" t="str">
        <f>LEFT('New Instructions'!D$16,2)</f>
        <v/>
      </c>
      <c r="I124" s="208">
        <f>'Understanding Challenge'!H54</f>
        <v>0</v>
      </c>
      <c r="Q124" s="208" t="str">
        <f>IF($F124='New Instructions'!D16,'Understanding Challenge'!$S$50,"")</f>
        <v/>
      </c>
      <c r="R124" s="208" t="str">
        <f>IF($F124='New Instructions'!D16,'Understanding Challenge'!$U$50,"")</f>
        <v/>
      </c>
      <c r="S124" s="208" t="str">
        <f>IF($F124='New Instructions'!D16,'Understanding Challenge'!$W$50,"")</f>
        <v/>
      </c>
    </row>
    <row r="125" spans="1:19" ht="20.75" customHeight="1" x14ac:dyDescent="0.5">
      <c r="A125">
        <f>'New Instructions'!$D$8</f>
        <v>0</v>
      </c>
      <c r="B125">
        <f>'New Instructions'!$D$10</f>
        <v>0</v>
      </c>
      <c r="C125">
        <f>'New Instructions'!$D$12</f>
        <v>0</v>
      </c>
      <c r="D125" s="209" t="str">
        <f t="shared" si="13"/>
        <v/>
      </c>
      <c r="E125" s="209" t="str">
        <f t="shared" si="21"/>
        <v/>
      </c>
      <c r="F125" s="208" t="str">
        <f t="shared" si="18"/>
        <v/>
      </c>
      <c r="G125" s="208" t="str">
        <f t="shared" si="16"/>
        <v>20</v>
      </c>
      <c r="H125" s="208" t="str">
        <f>LEFT('New Instructions'!D$16,2)</f>
        <v/>
      </c>
      <c r="I125" s="208" t="str">
        <f>IF(F54="","",'Org Culture + Resources'!I54)</f>
        <v/>
      </c>
      <c r="Q125" s="208">
        <f>IF($F125='New Instructions'!D16,'Understanding Challenge'!$S$50,"")</f>
        <v>0</v>
      </c>
      <c r="R125" s="208">
        <f>IF($F125='New Instructions'!D16,'Understanding Challenge'!$U$50,"")</f>
        <v>0</v>
      </c>
      <c r="S125" s="208">
        <f>IF($F125='New Instructions'!D16,'Understanding Challenge'!$W$50,"")</f>
        <v>0</v>
      </c>
    </row>
    <row r="126" spans="1:19" ht="20.75" customHeight="1" x14ac:dyDescent="0.5">
      <c r="A126">
        <f>'New Instructions'!$D$8</f>
        <v>0</v>
      </c>
      <c r="B126">
        <f>'New Instructions'!$D$10</f>
        <v>0</v>
      </c>
      <c r="C126">
        <f>'New Instructions'!$D$12</f>
        <v>0</v>
      </c>
      <c r="D126" s="209" t="str">
        <f t="shared" si="13"/>
        <v/>
      </c>
      <c r="E126" s="209" t="str">
        <f t="shared" si="21"/>
        <v/>
      </c>
      <c r="F126" s="208" t="str">
        <f t="shared" si="18"/>
        <v/>
      </c>
      <c r="G126" s="208" t="str">
        <f t="shared" si="16"/>
        <v>20</v>
      </c>
      <c r="H126" s="208" t="str">
        <f>LEFT('New Instructions'!D$16,2)</f>
        <v/>
      </c>
      <c r="I126" s="208" t="str">
        <f>IF(F55="","",'Org Culture + Resources'!J54)</f>
        <v/>
      </c>
      <c r="Q126" s="208">
        <f>IF($F126='New Instructions'!D16,'Understanding Challenge'!$S$50,"")</f>
        <v>0</v>
      </c>
      <c r="R126" s="208">
        <f>IF($F126='New Instructions'!D16,'Understanding Challenge'!$U$50,"")</f>
        <v>0</v>
      </c>
      <c r="S126" s="208">
        <f>IF($F126='New Instructions'!D16,'Understanding Challenge'!$W$50,"")</f>
        <v>0</v>
      </c>
    </row>
    <row r="127" spans="1:19" ht="20.75" customHeight="1" x14ac:dyDescent="0.5">
      <c r="A127">
        <f>'New Instructions'!$D$8</f>
        <v>0</v>
      </c>
      <c r="B127">
        <f>'New Instructions'!$D$10</f>
        <v>0</v>
      </c>
      <c r="C127">
        <f>'New Instructions'!$D$12</f>
        <v>0</v>
      </c>
      <c r="D127" s="209" t="str">
        <f t="shared" si="13"/>
        <v/>
      </c>
      <c r="E127" s="209" t="str">
        <f t="shared" si="21"/>
        <v/>
      </c>
      <c r="F127" s="208" t="str">
        <f t="shared" si="18"/>
        <v/>
      </c>
      <c r="G127" s="208" t="str">
        <f t="shared" si="16"/>
        <v>20</v>
      </c>
      <c r="H127" s="208" t="str">
        <f>LEFT('New Instructions'!D$16,2)</f>
        <v/>
      </c>
      <c r="I127" s="208" t="str">
        <f>IF(F56="","",'Org Culture + Resources'!K54)</f>
        <v/>
      </c>
      <c r="Q127" s="208">
        <f>IF($F127='New Instructions'!D16,'Understanding Challenge'!$S$50,"")</f>
        <v>0</v>
      </c>
      <c r="R127" s="208">
        <f>IF($F127='New Instructions'!D16,'Understanding Challenge'!$U$50,"")</f>
        <v>0</v>
      </c>
      <c r="S127" s="208">
        <f>IF($F127='New Instructions'!D16,'Understanding Challenge'!$W$50,"")</f>
        <v>0</v>
      </c>
    </row>
    <row r="128" spans="1:19" ht="20.75" customHeight="1" x14ac:dyDescent="0.5">
      <c r="A128">
        <f>'New Instructions'!$D$8</f>
        <v>0</v>
      </c>
      <c r="B128">
        <f>'New Instructions'!$D$10</f>
        <v>0</v>
      </c>
      <c r="C128">
        <f>'New Instructions'!$D$12</f>
        <v>0</v>
      </c>
      <c r="D128" s="209" t="str">
        <f t="shared" si="13"/>
        <v/>
      </c>
      <c r="E128" s="209" t="str">
        <f t="shared" si="21"/>
        <v/>
      </c>
      <c r="F128" s="208" t="str">
        <f t="shared" si="18"/>
        <v/>
      </c>
      <c r="G128" s="208" t="str">
        <f t="shared" si="16"/>
        <v>20</v>
      </c>
      <c r="H128" s="208" t="str">
        <f>LEFT('New Instructions'!D$16,2)</f>
        <v/>
      </c>
      <c r="I128" s="208" t="str">
        <f>IF(F57="","",'Org Culture + Resources'!L54)</f>
        <v/>
      </c>
      <c r="Q128" s="208">
        <f>IF($F128='New Instructions'!D16,'Understanding Challenge'!$S$50,"")</f>
        <v>0</v>
      </c>
      <c r="R128" s="208">
        <f>IF($F128='New Instructions'!D16,'Understanding Challenge'!$U$50,"")</f>
        <v>0</v>
      </c>
      <c r="S128" s="208">
        <f>IF($F128='New Instructions'!D16,'Understanding Challenge'!$W$50,"")</f>
        <v>0</v>
      </c>
    </row>
    <row r="129" spans="1:19" ht="20.75" customHeight="1" x14ac:dyDescent="0.5">
      <c r="A129">
        <f>'New Instructions'!$D$8</f>
        <v>0</v>
      </c>
      <c r="B129">
        <f>'New Instructions'!$D$10</f>
        <v>0</v>
      </c>
      <c r="C129">
        <f>'New Instructions'!$D$12</f>
        <v>0</v>
      </c>
      <c r="D129" s="209" t="str">
        <f t="shared" si="13"/>
        <v/>
      </c>
      <c r="E129" s="209" t="str">
        <f t="shared" si="21"/>
        <v/>
      </c>
      <c r="F129" s="208" t="str">
        <f t="shared" si="18"/>
        <v/>
      </c>
      <c r="G129" s="208" t="str">
        <f t="shared" si="16"/>
        <v>20</v>
      </c>
      <c r="H129" s="208" t="str">
        <f>LEFT('New Instructions'!D$16,2)</f>
        <v/>
      </c>
      <c r="I129" s="208" t="str">
        <f>IF(F58="","",'Org Culture + Resources'!M54)</f>
        <v/>
      </c>
      <c r="Q129" s="208">
        <f>IF($F129='New Instructions'!D16,'Understanding Challenge'!$S$50,"")</f>
        <v>0</v>
      </c>
      <c r="R129" s="208">
        <f>IF($F129='New Instructions'!D16,'Understanding Challenge'!$U$50,"")</f>
        <v>0</v>
      </c>
      <c r="S129" s="208">
        <f>IF($F129='New Instructions'!D16,'Understanding Challenge'!$W$50,"")</f>
        <v>0</v>
      </c>
    </row>
    <row r="130" spans="1:19" ht="20.75" customHeight="1" x14ac:dyDescent="0.5">
      <c r="A130">
        <f>'New Instructions'!$D$8</f>
        <v>0</v>
      </c>
      <c r="B130">
        <f>'New Instructions'!$D$10</f>
        <v>0</v>
      </c>
      <c r="C130">
        <f>'New Instructions'!$D$12</f>
        <v>0</v>
      </c>
      <c r="D130" s="209" t="str">
        <f t="shared" si="13"/>
        <v/>
      </c>
      <c r="E130" s="209" t="str">
        <f t="shared" si="21"/>
        <v/>
      </c>
      <c r="F130" s="208" t="str">
        <f t="shared" si="18"/>
        <v/>
      </c>
      <c r="G130" s="208" t="str">
        <f t="shared" si="16"/>
        <v>20</v>
      </c>
      <c r="H130" s="208" t="str">
        <f>LEFT('New Instructions'!D$16,2)</f>
        <v/>
      </c>
      <c r="I130" s="208" t="str">
        <f>IF(F59="","",'Org Culture + Resources'!N54)</f>
        <v/>
      </c>
      <c r="Q130" s="208">
        <f>IF($F130='New Instructions'!D16,'Understanding Challenge'!$S$50,"")</f>
        <v>0</v>
      </c>
      <c r="R130" s="208">
        <f>IF($F130='New Instructions'!D16,'Understanding Challenge'!$U$50,"")</f>
        <v>0</v>
      </c>
      <c r="S130" s="208">
        <f>IF($F130='New Instructions'!D16,'Understanding Challenge'!$W$50,"")</f>
        <v>0</v>
      </c>
    </row>
    <row r="131" spans="1:19" ht="20.75" customHeight="1" x14ac:dyDescent="0.5">
      <c r="A131">
        <f>'New Instructions'!$D$8</f>
        <v>0</v>
      </c>
      <c r="B131">
        <f>'New Instructions'!$D$10</f>
        <v>0</v>
      </c>
      <c r="C131">
        <f>'New Instructions'!$D$12</f>
        <v>0</v>
      </c>
      <c r="D131" s="209" t="str">
        <f t="shared" si="13"/>
        <v/>
      </c>
      <c r="E131" s="209" t="str">
        <f t="shared" si="21"/>
        <v/>
      </c>
      <c r="F131" s="208" t="str">
        <f t="shared" si="18"/>
        <v/>
      </c>
      <c r="G131" s="208" t="str">
        <f t="shared" si="16"/>
        <v>20</v>
      </c>
      <c r="H131" s="208" t="str">
        <f>LEFT('New Instructions'!D$16,2)</f>
        <v/>
      </c>
      <c r="I131" s="208" t="str">
        <f>IF(F60="","",'Org Culture + Resources'!O54)</f>
        <v/>
      </c>
      <c r="Q131" s="208">
        <f>IF($F131='New Instructions'!D16,'Understanding Challenge'!$S$50,"")</f>
        <v>0</v>
      </c>
      <c r="R131" s="208">
        <f>IF($F131='New Instructions'!D16,'Understanding Challenge'!$U$50,"")</f>
        <v>0</v>
      </c>
      <c r="S131" s="208">
        <f>IF($F131='New Instructions'!D16,'Understanding Challenge'!$W$50,"")</f>
        <v>0</v>
      </c>
    </row>
    <row r="132" spans="1:19" ht="20.75" customHeight="1" x14ac:dyDescent="0.5">
      <c r="A132">
        <f>'New Instructions'!$D$8</f>
        <v>0</v>
      </c>
      <c r="B132">
        <f>'New Instructions'!$D$10</f>
        <v>0</v>
      </c>
      <c r="C132">
        <f>'New Instructions'!$D$12</f>
        <v>0</v>
      </c>
      <c r="D132" s="209" t="str">
        <f t="shared" si="13"/>
        <v/>
      </c>
      <c r="E132" s="209" t="str">
        <f t="shared" si="21"/>
        <v/>
      </c>
      <c r="F132" s="208" t="str">
        <f t="shared" si="18"/>
        <v/>
      </c>
      <c r="G132" s="208" t="str">
        <f t="shared" si="16"/>
        <v>20</v>
      </c>
      <c r="H132" s="208" t="str">
        <f>LEFT('New Instructions'!D$16,2)</f>
        <v/>
      </c>
      <c r="I132" s="208" t="str">
        <f>IF(F61="","",'Org Culture + Resources'!P54)</f>
        <v/>
      </c>
      <c r="Q132" s="208">
        <f>IF($F132='New Instructions'!D16,'Understanding Challenge'!$S$50,"")</f>
        <v>0</v>
      </c>
      <c r="R132" s="208">
        <f>IF($F132='New Instructions'!D16,'Understanding Challenge'!$U$50,"")</f>
        <v>0</v>
      </c>
      <c r="S132" s="208">
        <f>IF($F132='New Instructions'!D16,'Understanding Challenge'!$W$50,"")</f>
        <v>0</v>
      </c>
    </row>
    <row r="133" spans="1:19" ht="20.75" customHeight="1" x14ac:dyDescent="0.5">
      <c r="A133">
        <f>'New Instructions'!$D$8</f>
        <v>0</v>
      </c>
      <c r="B133">
        <f>'New Instructions'!$D$10</f>
        <v>0</v>
      </c>
      <c r="C133">
        <f>'New Instructions'!$D$12</f>
        <v>0</v>
      </c>
      <c r="D133" s="209" t="str">
        <f>IF(F133="","","Understanding Challenge")</f>
        <v/>
      </c>
      <c r="E133" s="208" t="str">
        <f>'Understanding Challenge'!C19</f>
        <v>UC1A</v>
      </c>
      <c r="F133" s="208" t="str">
        <f t="shared" si="18"/>
        <v/>
      </c>
      <c r="G133" s="208">
        <f>'New Instructions'!$D$18</f>
        <v>0</v>
      </c>
      <c r="H133" s="208" t="str">
        <f>LEFT('New Instructions'!D$16,2)</f>
        <v/>
      </c>
      <c r="J133" s="208" t="str">
        <f t="shared" ref="J133:J144" si="22">IF(AND(K133="Yes",L133="Yes"),"Green",IF(AND(K133="Yes",L133="Partly"),"Orange",IF(AND(K133="Yes",OR(L133="No",L133=0)),"Red",IF(OR(K133="No",K133=0),"Grey"))))</f>
        <v>Red</v>
      </c>
      <c r="K133" s="208" t="str">
        <f>'Understanding Challenge'!G19</f>
        <v>Yes</v>
      </c>
      <c r="L133" s="208">
        <f>'Understanding Challenge'!I19</f>
        <v>0</v>
      </c>
      <c r="M133" s="210" t="str">
        <f>'Understanding Challenge'!K19</f>
        <v>dd.mm.yy</v>
      </c>
      <c r="N133" s="208">
        <f>'Understanding Challenge'!L19</f>
        <v>0</v>
      </c>
      <c r="O133" s="208">
        <f>'Understanding Challenge'!M19</f>
        <v>0</v>
      </c>
      <c r="P133" s="208">
        <f>'Understanding Challenge'!N19</f>
        <v>0</v>
      </c>
      <c r="Q133" s="208">
        <f>'Understanding Challenge'!S19</f>
        <v>0</v>
      </c>
      <c r="R133" s="208">
        <f>'Understanding Challenge'!U19</f>
        <v>0</v>
      </c>
      <c r="S133" s="208">
        <f>'Understanding Challenge'!W19</f>
        <v>0</v>
      </c>
    </row>
    <row r="134" spans="1:19" ht="20.75" customHeight="1" x14ac:dyDescent="0.5">
      <c r="A134">
        <f>'New Instructions'!$D$8</f>
        <v>0</v>
      </c>
      <c r="B134">
        <f>'New Instructions'!$D$10</f>
        <v>0</v>
      </c>
      <c r="C134">
        <f>'New Instructions'!$D$12</f>
        <v>0</v>
      </c>
      <c r="D134" s="209" t="str">
        <f t="shared" si="13"/>
        <v/>
      </c>
      <c r="E134" s="208" t="str">
        <f>'Understanding Challenge'!C20</f>
        <v>UC1B</v>
      </c>
      <c r="F134" s="208" t="str">
        <f t="shared" si="18"/>
        <v/>
      </c>
      <c r="G134" s="208">
        <f>'New Instructions'!$D$18</f>
        <v>0</v>
      </c>
      <c r="H134" s="208" t="str">
        <f>LEFT('New Instructions'!D$16,2)</f>
        <v/>
      </c>
      <c r="J134" s="208" t="str">
        <f t="shared" si="22"/>
        <v>Red</v>
      </c>
      <c r="K134" s="208" t="str">
        <f>'Understanding Challenge'!G20</f>
        <v>Yes</v>
      </c>
      <c r="L134" s="208">
        <f>'Understanding Challenge'!I20</f>
        <v>0</v>
      </c>
      <c r="M134" s="210" t="str">
        <f>'Understanding Challenge'!K20</f>
        <v>dd.mm.yy</v>
      </c>
      <c r="N134" s="208">
        <f>'Understanding Challenge'!L20</f>
        <v>0</v>
      </c>
      <c r="O134" s="208">
        <f>'Understanding Challenge'!M20</f>
        <v>0</v>
      </c>
      <c r="P134" s="208">
        <f>'Understanding Challenge'!N20</f>
        <v>0</v>
      </c>
      <c r="Q134" s="208">
        <f>'Understanding Challenge'!S20</f>
        <v>0</v>
      </c>
      <c r="R134" s="208">
        <f>'Understanding Challenge'!U20</f>
        <v>0</v>
      </c>
      <c r="S134" s="208">
        <f>'Understanding Challenge'!W20</f>
        <v>0</v>
      </c>
    </row>
    <row r="135" spans="1:19" ht="20.75" customHeight="1" x14ac:dyDescent="0.5">
      <c r="A135">
        <f>'New Instructions'!$D$8</f>
        <v>0</v>
      </c>
      <c r="B135">
        <f>'New Instructions'!$D$10</f>
        <v>0</v>
      </c>
      <c r="C135">
        <f>'New Instructions'!$D$12</f>
        <v>0</v>
      </c>
      <c r="D135" s="209" t="str">
        <f t="shared" si="13"/>
        <v/>
      </c>
      <c r="E135" s="208" t="str">
        <f>'Understanding Challenge'!C31</f>
        <v>UC2A</v>
      </c>
      <c r="F135" s="208" t="str">
        <f t="shared" si="18"/>
        <v/>
      </c>
      <c r="G135" s="208">
        <f>'New Instructions'!$D$18</f>
        <v>0</v>
      </c>
      <c r="H135" s="208" t="str">
        <f>LEFT('New Instructions'!D$16,2)</f>
        <v/>
      </c>
      <c r="J135" s="208" t="str">
        <f t="shared" si="22"/>
        <v>Grey</v>
      </c>
      <c r="K135" s="208">
        <f>'Understanding Challenge'!G31</f>
        <v>0</v>
      </c>
      <c r="L135" s="208">
        <f>'Understanding Challenge'!I31</f>
        <v>0</v>
      </c>
      <c r="M135" s="210" t="str">
        <f>'Understanding Challenge'!K31</f>
        <v>dd.mm.yy</v>
      </c>
      <c r="N135" s="208">
        <f>'Understanding Challenge'!L31</f>
        <v>0</v>
      </c>
      <c r="O135" s="208">
        <f>'Understanding Challenge'!M31</f>
        <v>0</v>
      </c>
      <c r="P135" s="208">
        <f>'Understanding Challenge'!N31</f>
        <v>0</v>
      </c>
      <c r="Q135" s="208">
        <f>'Understanding Challenge'!S31</f>
        <v>0</v>
      </c>
      <c r="R135" s="208">
        <f>'Understanding Challenge'!U31</f>
        <v>0</v>
      </c>
      <c r="S135" s="208">
        <f>'Understanding Challenge'!W31</f>
        <v>0</v>
      </c>
    </row>
    <row r="136" spans="1:19" ht="20.75" customHeight="1" x14ac:dyDescent="0.5">
      <c r="A136">
        <f>'New Instructions'!$D$8</f>
        <v>0</v>
      </c>
      <c r="B136">
        <f>'New Instructions'!$D$10</f>
        <v>0</v>
      </c>
      <c r="C136">
        <f>'New Instructions'!$D$12</f>
        <v>0</v>
      </c>
      <c r="D136" s="209" t="str">
        <f t="shared" si="13"/>
        <v/>
      </c>
      <c r="E136" s="208" t="str">
        <f>'Understanding Challenge'!C32</f>
        <v>UC2B</v>
      </c>
      <c r="F136" s="208" t="str">
        <f t="shared" si="18"/>
        <v/>
      </c>
      <c r="G136" s="208">
        <f>'New Instructions'!$D$18</f>
        <v>0</v>
      </c>
      <c r="H136" s="208" t="str">
        <f>LEFT('New Instructions'!D$16,2)</f>
        <v/>
      </c>
      <c r="J136" s="208" t="str">
        <f t="shared" si="22"/>
        <v>Grey</v>
      </c>
      <c r="K136" s="208">
        <f>'Understanding Challenge'!G32</f>
        <v>0</v>
      </c>
      <c r="L136" s="208">
        <f>'Understanding Challenge'!I32</f>
        <v>0</v>
      </c>
      <c r="M136" s="210" t="str">
        <f>'Understanding Challenge'!K32</f>
        <v>dd.mm.yy</v>
      </c>
      <c r="N136" s="208">
        <f>'Understanding Challenge'!L32</f>
        <v>0</v>
      </c>
      <c r="O136" s="208">
        <f>'Understanding Challenge'!M32</f>
        <v>0</v>
      </c>
      <c r="P136" s="208">
        <f>'Understanding Challenge'!N32</f>
        <v>0</v>
      </c>
      <c r="Q136" s="208">
        <f>'Understanding Challenge'!S32</f>
        <v>0</v>
      </c>
      <c r="R136" s="208">
        <f>'Understanding Challenge'!U32</f>
        <v>0</v>
      </c>
      <c r="S136" s="208">
        <f>'Understanding Challenge'!W32</f>
        <v>0</v>
      </c>
    </row>
    <row r="137" spans="1:19" ht="20.75" customHeight="1" x14ac:dyDescent="0.5">
      <c r="A137">
        <f>'New Instructions'!$D$8</f>
        <v>0</v>
      </c>
      <c r="B137">
        <f>'New Instructions'!$D$10</f>
        <v>0</v>
      </c>
      <c r="C137">
        <f>'New Instructions'!$D$12</f>
        <v>0</v>
      </c>
      <c r="D137" s="209" t="str">
        <f t="shared" ref="D137:D144" si="23">IF(F137="","","Understanding Challenge")</f>
        <v/>
      </c>
      <c r="E137" s="208" t="str">
        <f>'Understanding Challenge'!C33</f>
        <v>UC2C</v>
      </c>
      <c r="F137" s="208" t="str">
        <f t="shared" si="18"/>
        <v/>
      </c>
      <c r="G137" s="208">
        <f>'New Instructions'!$D$18</f>
        <v>0</v>
      </c>
      <c r="H137" s="208" t="str">
        <f>LEFT('New Instructions'!D$16,2)</f>
        <v/>
      </c>
      <c r="J137" s="208" t="str">
        <f t="shared" si="22"/>
        <v>Grey</v>
      </c>
      <c r="K137" s="208">
        <f>'Understanding Challenge'!G33</f>
        <v>0</v>
      </c>
      <c r="L137" s="208">
        <f>'Understanding Challenge'!I33</f>
        <v>0</v>
      </c>
      <c r="M137" s="210" t="str">
        <f>'Understanding Challenge'!K33</f>
        <v>dd.mm.yy</v>
      </c>
      <c r="N137" s="208">
        <f>'Understanding Challenge'!L33</f>
        <v>0</v>
      </c>
      <c r="O137" s="208">
        <f>'Understanding Challenge'!M33</f>
        <v>0</v>
      </c>
      <c r="P137" s="208">
        <f>'Understanding Challenge'!N33</f>
        <v>0</v>
      </c>
      <c r="Q137" s="208">
        <f>'Understanding Challenge'!S33</f>
        <v>0</v>
      </c>
      <c r="R137" s="208">
        <f>'Understanding Challenge'!U33</f>
        <v>0</v>
      </c>
      <c r="S137" s="208">
        <f>'Understanding Challenge'!W33</f>
        <v>0</v>
      </c>
    </row>
    <row r="138" spans="1:19" ht="20.75" customHeight="1" x14ac:dyDescent="0.5">
      <c r="A138">
        <f>'New Instructions'!$D$8</f>
        <v>0</v>
      </c>
      <c r="B138">
        <f>'New Instructions'!$D$10</f>
        <v>0</v>
      </c>
      <c r="C138">
        <f>'New Instructions'!$D$12</f>
        <v>0</v>
      </c>
      <c r="D138" s="209" t="str">
        <f t="shared" si="23"/>
        <v/>
      </c>
      <c r="E138" s="208" t="str">
        <f>'Understanding Challenge'!C44</f>
        <v>UC3A</v>
      </c>
      <c r="F138" s="208" t="str">
        <f t="shared" si="18"/>
        <v/>
      </c>
      <c r="G138" s="208">
        <f>'New Instructions'!$D$18</f>
        <v>0</v>
      </c>
      <c r="H138" s="208" t="str">
        <f>LEFT('New Instructions'!D$16,2)</f>
        <v/>
      </c>
      <c r="J138" s="208" t="str">
        <f t="shared" si="22"/>
        <v>Grey</v>
      </c>
      <c r="K138" s="208">
        <f>'Understanding Challenge'!G44</f>
        <v>0</v>
      </c>
      <c r="L138" s="208">
        <f>'Understanding Challenge'!I44</f>
        <v>0</v>
      </c>
      <c r="M138" s="210" t="str">
        <f>'Understanding Challenge'!K44</f>
        <v>dd.mm.yy</v>
      </c>
      <c r="N138" s="208">
        <f>'Understanding Challenge'!L44</f>
        <v>0</v>
      </c>
      <c r="O138" s="208">
        <f>'Understanding Challenge'!M44</f>
        <v>0</v>
      </c>
      <c r="P138" s="208">
        <f>'Understanding Challenge'!N44</f>
        <v>0</v>
      </c>
      <c r="Q138" s="208">
        <f>'Understanding Challenge'!S44</f>
        <v>0</v>
      </c>
      <c r="R138" s="208">
        <f>'Understanding Challenge'!U44</f>
        <v>0</v>
      </c>
      <c r="S138" s="208">
        <f>'Understanding Challenge'!W44</f>
        <v>0</v>
      </c>
    </row>
    <row r="139" spans="1:19" ht="20.75" customHeight="1" x14ac:dyDescent="0.5">
      <c r="A139">
        <f>'New Instructions'!$D$8</f>
        <v>0</v>
      </c>
      <c r="B139">
        <f>'New Instructions'!$D$10</f>
        <v>0</v>
      </c>
      <c r="C139">
        <f>'New Instructions'!$D$12</f>
        <v>0</v>
      </c>
      <c r="D139" s="209" t="str">
        <f t="shared" si="23"/>
        <v/>
      </c>
      <c r="E139" s="208" t="str">
        <f>'Understanding Challenge'!C45</f>
        <v>UC3B</v>
      </c>
      <c r="F139" s="208" t="str">
        <f t="shared" si="18"/>
        <v/>
      </c>
      <c r="G139" s="208">
        <f>'New Instructions'!$D$18</f>
        <v>0</v>
      </c>
      <c r="H139" s="208" t="str">
        <f>LEFT('New Instructions'!D$16,2)</f>
        <v/>
      </c>
      <c r="J139" s="208" t="str">
        <f t="shared" si="22"/>
        <v>Grey</v>
      </c>
      <c r="K139" s="208">
        <f>'Understanding Challenge'!G45</f>
        <v>0</v>
      </c>
      <c r="L139" s="208">
        <f>'Understanding Challenge'!I45</f>
        <v>0</v>
      </c>
      <c r="M139" s="210" t="str">
        <f>'Understanding Challenge'!K45</f>
        <v>dd.mm.yy</v>
      </c>
      <c r="N139" s="208">
        <f>'Understanding Challenge'!L45</f>
        <v>0</v>
      </c>
      <c r="O139" s="208">
        <f>'Understanding Challenge'!M45</f>
        <v>0</v>
      </c>
      <c r="P139" s="208">
        <f>'Understanding Challenge'!N45</f>
        <v>0</v>
      </c>
      <c r="Q139" s="208">
        <f>'Understanding Challenge'!S45</f>
        <v>0</v>
      </c>
      <c r="R139" s="208">
        <f>'Understanding Challenge'!U45</f>
        <v>0</v>
      </c>
      <c r="S139" s="208">
        <f>'Understanding Challenge'!W45</f>
        <v>0</v>
      </c>
    </row>
    <row r="140" spans="1:19" ht="20.75" customHeight="1" x14ac:dyDescent="0.5">
      <c r="A140">
        <f>'New Instructions'!$D$8</f>
        <v>0</v>
      </c>
      <c r="B140">
        <f>'New Instructions'!$D$10</f>
        <v>0</v>
      </c>
      <c r="C140">
        <f>'New Instructions'!$D$12</f>
        <v>0</v>
      </c>
      <c r="D140" s="209" t="str">
        <f t="shared" si="23"/>
        <v/>
      </c>
      <c r="E140" s="208" t="str">
        <f>'Understanding Challenge'!C46</f>
        <v>UC3C</v>
      </c>
      <c r="F140" s="208" t="str">
        <f t="shared" si="18"/>
        <v/>
      </c>
      <c r="G140" s="208">
        <f>'New Instructions'!$D$18</f>
        <v>0</v>
      </c>
      <c r="H140" s="208" t="str">
        <f>LEFT('New Instructions'!D$16,2)</f>
        <v/>
      </c>
      <c r="J140" s="208" t="str">
        <f t="shared" si="22"/>
        <v>Grey</v>
      </c>
      <c r="K140" s="208">
        <f>'Understanding Challenge'!G46</f>
        <v>0</v>
      </c>
      <c r="L140" s="208">
        <f>'Understanding Challenge'!I46</f>
        <v>0</v>
      </c>
      <c r="M140" s="210" t="str">
        <f>'Understanding Challenge'!K46</f>
        <v>dd.mm.yy</v>
      </c>
      <c r="N140" s="208">
        <f>'Understanding Challenge'!L46</f>
        <v>0</v>
      </c>
      <c r="O140" s="208">
        <f>'Understanding Challenge'!M46</f>
        <v>0</v>
      </c>
      <c r="P140" s="208">
        <f>'Understanding Challenge'!N46</f>
        <v>0</v>
      </c>
      <c r="Q140" s="208">
        <f>'Understanding Challenge'!S46</f>
        <v>0</v>
      </c>
      <c r="R140" s="208">
        <f>'Understanding Challenge'!U46</f>
        <v>0</v>
      </c>
      <c r="S140" s="208">
        <f>'Understanding Challenge'!W46</f>
        <v>0</v>
      </c>
    </row>
    <row r="141" spans="1:19" ht="20.75" customHeight="1" x14ac:dyDescent="0.5">
      <c r="A141">
        <f>'New Instructions'!$D$8</f>
        <v>0</v>
      </c>
      <c r="B141">
        <f>'New Instructions'!$D$10</f>
        <v>0</v>
      </c>
      <c r="C141">
        <f>'New Instructions'!$D$12</f>
        <v>0</v>
      </c>
      <c r="D141" s="209" t="str">
        <f t="shared" si="23"/>
        <v/>
      </c>
      <c r="E141" s="208" t="str">
        <f>'Understanding Challenge'!C47</f>
        <v>UC3D</v>
      </c>
      <c r="F141" s="208" t="str">
        <f t="shared" si="18"/>
        <v/>
      </c>
      <c r="G141" s="208">
        <f>'New Instructions'!$D$18</f>
        <v>0</v>
      </c>
      <c r="H141" s="208" t="str">
        <f>LEFT('New Instructions'!D$16,2)</f>
        <v/>
      </c>
      <c r="J141" s="208" t="str">
        <f t="shared" si="22"/>
        <v>Grey</v>
      </c>
      <c r="K141" s="208">
        <f>'Understanding Challenge'!G47</f>
        <v>0</v>
      </c>
      <c r="L141" s="208">
        <f>'Understanding Challenge'!I47</f>
        <v>0</v>
      </c>
      <c r="M141" s="210" t="str">
        <f>'Understanding Challenge'!K47</f>
        <v>dd.mm.yy</v>
      </c>
      <c r="N141" s="208">
        <f>'Understanding Challenge'!L47</f>
        <v>0</v>
      </c>
      <c r="O141" s="208">
        <f>'Understanding Challenge'!M47</f>
        <v>0</v>
      </c>
      <c r="P141" s="208">
        <f>'Understanding Challenge'!N47</f>
        <v>0</v>
      </c>
      <c r="Q141" s="208">
        <f>'Understanding Challenge'!S47</f>
        <v>0</v>
      </c>
      <c r="R141" s="208">
        <f>'Understanding Challenge'!U47</f>
        <v>0</v>
      </c>
      <c r="S141" s="208">
        <f>'Understanding Challenge'!W47</f>
        <v>0</v>
      </c>
    </row>
    <row r="142" spans="1:19" ht="20.75" customHeight="1" x14ac:dyDescent="0.5">
      <c r="A142">
        <f>'New Instructions'!$D$8</f>
        <v>0</v>
      </c>
      <c r="B142">
        <f>'New Instructions'!$D$10</f>
        <v>0</v>
      </c>
      <c r="C142">
        <f>'New Instructions'!$D$12</f>
        <v>0</v>
      </c>
      <c r="D142" s="209" t="str">
        <f t="shared" si="23"/>
        <v/>
      </c>
      <c r="E142" s="208" t="str">
        <f>'Understanding Challenge'!C58</f>
        <v>UC4A</v>
      </c>
      <c r="F142" s="208" t="str">
        <f t="shared" si="18"/>
        <v/>
      </c>
      <c r="G142" s="208">
        <f>'New Instructions'!$D$18</f>
        <v>0</v>
      </c>
      <c r="H142" s="208" t="str">
        <f>LEFT('New Instructions'!D$16,2)</f>
        <v/>
      </c>
      <c r="J142" s="208" t="str">
        <f t="shared" si="22"/>
        <v>Grey</v>
      </c>
      <c r="K142" s="208">
        <f>'Understanding Challenge'!G58</f>
        <v>0</v>
      </c>
      <c r="L142" s="208">
        <f>'Understanding Challenge'!I58</f>
        <v>0</v>
      </c>
      <c r="M142" s="210" t="str">
        <f>'Understanding Challenge'!K58</f>
        <v>dd.mm.yy</v>
      </c>
      <c r="N142" s="208">
        <f>'Understanding Challenge'!L58</f>
        <v>0</v>
      </c>
      <c r="O142" s="208">
        <f>'Understanding Challenge'!M58</f>
        <v>0</v>
      </c>
      <c r="P142" s="208">
        <f>'Understanding Challenge'!N58</f>
        <v>0</v>
      </c>
      <c r="Q142" s="208">
        <f>'Understanding Challenge'!S58</f>
        <v>0</v>
      </c>
      <c r="R142" s="208">
        <f>'Understanding Challenge'!U58</f>
        <v>0</v>
      </c>
      <c r="S142" s="208">
        <f>'Understanding Challenge'!W58</f>
        <v>0</v>
      </c>
    </row>
    <row r="143" spans="1:19" ht="20.75" customHeight="1" x14ac:dyDescent="0.5">
      <c r="A143">
        <f>'New Instructions'!$D$8</f>
        <v>0</v>
      </c>
      <c r="B143">
        <f>'New Instructions'!$D$10</f>
        <v>0</v>
      </c>
      <c r="C143">
        <f>'New Instructions'!$D$12</f>
        <v>0</v>
      </c>
      <c r="D143" s="209" t="str">
        <f t="shared" si="23"/>
        <v/>
      </c>
      <c r="E143" s="208" t="str">
        <f>'Understanding Challenge'!C59</f>
        <v>UC4B</v>
      </c>
      <c r="F143" s="208" t="str">
        <f t="shared" si="18"/>
        <v/>
      </c>
      <c r="G143" s="208">
        <f>'New Instructions'!$D$18</f>
        <v>0</v>
      </c>
      <c r="H143" s="208" t="str">
        <f>LEFT('New Instructions'!D$16,2)</f>
        <v/>
      </c>
      <c r="J143" s="208" t="str">
        <f t="shared" si="22"/>
        <v>Grey</v>
      </c>
      <c r="K143" s="208">
        <f>'Understanding Challenge'!G59</f>
        <v>0</v>
      </c>
      <c r="L143" s="208">
        <f>'Understanding Challenge'!I59</f>
        <v>0</v>
      </c>
      <c r="M143" s="210" t="str">
        <f>'Understanding Challenge'!K59</f>
        <v>dd.mm.yy</v>
      </c>
      <c r="N143" s="208">
        <f>'Understanding Challenge'!L59</f>
        <v>0</v>
      </c>
      <c r="O143" s="208">
        <f>'Understanding Challenge'!M59</f>
        <v>0</v>
      </c>
      <c r="P143" s="208">
        <f>'Understanding Challenge'!N59</f>
        <v>0</v>
      </c>
      <c r="Q143" s="208">
        <f>'Understanding Challenge'!S59</f>
        <v>0</v>
      </c>
      <c r="R143" s="208">
        <f>'Understanding Challenge'!U59</f>
        <v>0</v>
      </c>
      <c r="S143" s="208">
        <f>'Understanding Challenge'!W59</f>
        <v>0</v>
      </c>
    </row>
    <row r="144" spans="1:19" ht="20.75" customHeight="1" x14ac:dyDescent="0.5">
      <c r="A144">
        <f>'New Instructions'!$D$8</f>
        <v>0</v>
      </c>
      <c r="B144">
        <f>'New Instructions'!$D$10</f>
        <v>0</v>
      </c>
      <c r="C144">
        <f>'New Instructions'!$D$12</f>
        <v>0</v>
      </c>
      <c r="D144" s="209" t="str">
        <f t="shared" si="23"/>
        <v>Understanding Challenge</v>
      </c>
      <c r="E144" s="208" t="str">
        <f>'Understanding Challenge'!C60</f>
        <v>UC4C</v>
      </c>
      <c r="F144" s="208" t="str">
        <f t="shared" si="18"/>
        <v>20</v>
      </c>
      <c r="G144" s="208">
        <f>'New Instructions'!$D$18</f>
        <v>0</v>
      </c>
      <c r="H144" s="208" t="str">
        <f>LEFT('New Instructions'!D$16,2)</f>
        <v/>
      </c>
      <c r="J144" s="208" t="str">
        <f t="shared" si="22"/>
        <v>Grey</v>
      </c>
      <c r="K144" s="208">
        <f>'Understanding Challenge'!G60</f>
        <v>0</v>
      </c>
      <c r="L144" s="208">
        <f>'Understanding Challenge'!I60</f>
        <v>0</v>
      </c>
      <c r="M144" s="210" t="str">
        <f>'Understanding Challenge'!K60</f>
        <v>dd.mm.yy</v>
      </c>
      <c r="N144" s="208">
        <f>'Understanding Challenge'!L60</f>
        <v>0</v>
      </c>
      <c r="O144" s="208">
        <f>'Understanding Challenge'!M60</f>
        <v>0</v>
      </c>
      <c r="P144" s="208">
        <f>'Understanding Challenge'!N60</f>
        <v>0</v>
      </c>
      <c r="Q144" s="208">
        <f>'Understanding Challenge'!S60</f>
        <v>0</v>
      </c>
      <c r="R144" s="208">
        <f>'Understanding Challenge'!U60</f>
        <v>0</v>
      </c>
      <c r="S144" s="208">
        <f>'Understanding Challenge'!W60</f>
        <v>0</v>
      </c>
    </row>
    <row r="145" spans="1:19" ht="20.75" customHeight="1" x14ac:dyDescent="0.5">
      <c r="A145">
        <f>'New Instructions'!$D$8</f>
        <v>0</v>
      </c>
      <c r="B145">
        <f>'New Instructions'!$D$10</f>
        <v>0</v>
      </c>
      <c r="C145">
        <f>'New Instructions'!$D$12</f>
        <v>0</v>
      </c>
      <c r="D145" s="209" t="str">
        <f>IF(F145="","","Planning + Implementation")</f>
        <v>Planning + Implementation</v>
      </c>
      <c r="E145" s="209" t="str">
        <f t="shared" ref="E145:E156" si="24">IF(F145="","","Overall")</f>
        <v>Overall</v>
      </c>
      <c r="F145" s="208" t="str">
        <f t="shared" si="18"/>
        <v>20</v>
      </c>
      <c r="G145" s="208" t="str">
        <f t="shared" si="18"/>
        <v>2021</v>
      </c>
      <c r="H145" s="208" t="str">
        <f>LEFT('New Instructions'!D$16,2)</f>
        <v/>
      </c>
      <c r="I145" s="208" t="str">
        <f>IF(F2="","",'Planning + Implementation'!E8)</f>
        <v/>
      </c>
    </row>
    <row r="146" spans="1:19" ht="20.75" customHeight="1" x14ac:dyDescent="0.5">
      <c r="A146">
        <f>'New Instructions'!$D$8</f>
        <v>0</v>
      </c>
      <c r="B146">
        <f>'New Instructions'!$D$10</f>
        <v>0</v>
      </c>
      <c r="C146">
        <f>'New Instructions'!$D$12</f>
        <v>0</v>
      </c>
      <c r="D146" s="209" t="str">
        <f t="shared" ref="D146:D209" si="25">IF(F146="","","Planning + Implementation")</f>
        <v>Planning + Implementation</v>
      </c>
      <c r="E146" s="209" t="str">
        <f t="shared" si="24"/>
        <v>Overall</v>
      </c>
      <c r="F146" s="208" t="str">
        <f t="shared" si="18"/>
        <v>20</v>
      </c>
      <c r="G146" s="208" t="str">
        <f t="shared" si="18"/>
        <v>2022</v>
      </c>
      <c r="H146" s="208" t="str">
        <f>LEFT('New Instructions'!D$16,2)</f>
        <v/>
      </c>
      <c r="I146" s="208" t="str">
        <f>IF(F3="","",'Planning + Implementation'!F8)</f>
        <v/>
      </c>
    </row>
    <row r="147" spans="1:19" ht="20.75" customHeight="1" x14ac:dyDescent="0.5">
      <c r="A147">
        <f>'New Instructions'!$D$8</f>
        <v>0</v>
      </c>
      <c r="B147">
        <f>'New Instructions'!$D$10</f>
        <v>0</v>
      </c>
      <c r="C147">
        <f>'New Instructions'!$D$12</f>
        <v>0</v>
      </c>
      <c r="D147" s="209" t="str">
        <f t="shared" si="25"/>
        <v>Planning + Implementation</v>
      </c>
      <c r="E147" s="209" t="str">
        <f t="shared" si="24"/>
        <v>Overall</v>
      </c>
      <c r="F147" s="208" t="str">
        <f t="shared" si="18"/>
        <v>20</v>
      </c>
      <c r="G147" s="208" t="str">
        <f t="shared" si="18"/>
        <v>2023</v>
      </c>
      <c r="H147" s="208" t="str">
        <f>LEFT('New Instructions'!D$16,2)</f>
        <v/>
      </c>
      <c r="I147" s="208" t="str">
        <f>IF(F4="","",'Planning + Implementation'!G8)</f>
        <v/>
      </c>
    </row>
    <row r="148" spans="1:19" ht="20.75" customHeight="1" x14ac:dyDescent="0.5">
      <c r="A148">
        <f>'New Instructions'!$D$8</f>
        <v>0</v>
      </c>
      <c r="B148">
        <f>'New Instructions'!$D$10</f>
        <v>0</v>
      </c>
      <c r="C148">
        <f>'New Instructions'!$D$12</f>
        <v>0</v>
      </c>
      <c r="D148" s="209" t="str">
        <f t="shared" si="25"/>
        <v/>
      </c>
      <c r="E148" s="209" t="str">
        <f t="shared" si="24"/>
        <v/>
      </c>
      <c r="F148" s="208" t="str">
        <f t="shared" si="18"/>
        <v/>
      </c>
      <c r="G148" s="208" t="str">
        <f t="shared" si="18"/>
        <v>20</v>
      </c>
      <c r="H148" s="208" t="str">
        <f>LEFT('New Instructions'!D$16,2)</f>
        <v/>
      </c>
      <c r="I148" s="208" t="str">
        <f>IF(F5="","",'Planning + Implementation'!H8)</f>
        <v/>
      </c>
    </row>
    <row r="149" spans="1:19" ht="20.75" customHeight="1" x14ac:dyDescent="0.5">
      <c r="A149">
        <f>'New Instructions'!$D$8</f>
        <v>0</v>
      </c>
      <c r="B149">
        <f>'New Instructions'!$D$10</f>
        <v>0</v>
      </c>
      <c r="C149">
        <f>'New Instructions'!$D$12</f>
        <v>0</v>
      </c>
      <c r="D149" s="209" t="str">
        <f t="shared" si="25"/>
        <v/>
      </c>
      <c r="E149" s="209" t="str">
        <f t="shared" si="24"/>
        <v/>
      </c>
      <c r="F149" s="208" t="str">
        <f t="shared" si="18"/>
        <v/>
      </c>
      <c r="G149" s="208" t="str">
        <f t="shared" si="18"/>
        <v>20</v>
      </c>
      <c r="H149" s="208" t="str">
        <f>LEFT('New Instructions'!D$16,2)</f>
        <v/>
      </c>
      <c r="I149" s="208" t="str">
        <f>IF(F6="","",'Planning + Implementation'!I8)</f>
        <v/>
      </c>
    </row>
    <row r="150" spans="1:19" ht="20.75" customHeight="1" x14ac:dyDescent="0.5">
      <c r="A150">
        <f>'New Instructions'!$D$8</f>
        <v>0</v>
      </c>
      <c r="B150">
        <f>'New Instructions'!$D$10</f>
        <v>0</v>
      </c>
      <c r="C150">
        <f>'New Instructions'!$D$12</f>
        <v>0</v>
      </c>
      <c r="D150" s="209" t="str">
        <f t="shared" si="25"/>
        <v/>
      </c>
      <c r="E150" s="209" t="str">
        <f t="shared" si="24"/>
        <v/>
      </c>
      <c r="F150" s="208" t="str">
        <f t="shared" ref="F150:G213" si="26">F79</f>
        <v/>
      </c>
      <c r="G150" s="208" t="str">
        <f t="shared" si="26"/>
        <v>20</v>
      </c>
      <c r="H150" s="208" t="str">
        <f>LEFT('New Instructions'!D$16,2)</f>
        <v/>
      </c>
      <c r="I150" s="208" t="str">
        <f>IF(F7="","",'Planning + Implementation'!J8)</f>
        <v/>
      </c>
    </row>
    <row r="151" spans="1:19" ht="20.75" customHeight="1" x14ac:dyDescent="0.5">
      <c r="A151">
        <f>'New Instructions'!$D$8</f>
        <v>0</v>
      </c>
      <c r="B151">
        <f>'New Instructions'!$D$10</f>
        <v>0</v>
      </c>
      <c r="C151">
        <f>'New Instructions'!$D$12</f>
        <v>0</v>
      </c>
      <c r="D151" s="209" t="str">
        <f t="shared" si="25"/>
        <v/>
      </c>
      <c r="E151" s="209" t="str">
        <f t="shared" si="24"/>
        <v/>
      </c>
      <c r="F151" s="208" t="str">
        <f t="shared" si="26"/>
        <v/>
      </c>
      <c r="G151" s="208" t="str">
        <f t="shared" si="26"/>
        <v>20</v>
      </c>
      <c r="H151" s="208" t="str">
        <f>LEFT('New Instructions'!D$16,2)</f>
        <v/>
      </c>
      <c r="I151" s="208" t="str">
        <f>IF(F8="","",'Planning + Implementation'!K8)</f>
        <v/>
      </c>
    </row>
    <row r="152" spans="1:19" ht="20.75" customHeight="1" x14ac:dyDescent="0.5">
      <c r="A152">
        <f>'New Instructions'!$D$8</f>
        <v>0</v>
      </c>
      <c r="B152">
        <f>'New Instructions'!$D$10</f>
        <v>0</v>
      </c>
      <c r="C152">
        <f>'New Instructions'!$D$12</f>
        <v>0</v>
      </c>
      <c r="D152" s="209" t="str">
        <f t="shared" si="25"/>
        <v/>
      </c>
      <c r="E152" s="209" t="str">
        <f t="shared" si="24"/>
        <v/>
      </c>
      <c r="F152" s="208" t="str">
        <f t="shared" si="26"/>
        <v/>
      </c>
      <c r="G152" s="208" t="str">
        <f t="shared" si="26"/>
        <v>20</v>
      </c>
      <c r="H152" s="208" t="str">
        <f>LEFT('New Instructions'!D$16,2)</f>
        <v/>
      </c>
      <c r="I152" s="208" t="str">
        <f>IF(F9="","",'Planning + Implementation'!L8)</f>
        <v/>
      </c>
    </row>
    <row r="153" spans="1:19" ht="20.75" customHeight="1" x14ac:dyDescent="0.5">
      <c r="A153">
        <f>'New Instructions'!$D$8</f>
        <v>0</v>
      </c>
      <c r="B153">
        <f>'New Instructions'!$D$10</f>
        <v>0</v>
      </c>
      <c r="C153">
        <f>'New Instructions'!$D$12</f>
        <v>0</v>
      </c>
      <c r="D153" s="209" t="str">
        <f t="shared" si="25"/>
        <v/>
      </c>
      <c r="E153" s="209" t="str">
        <f t="shared" si="24"/>
        <v/>
      </c>
      <c r="F153" s="208" t="str">
        <f t="shared" si="26"/>
        <v/>
      </c>
      <c r="G153" s="208" t="str">
        <f t="shared" si="26"/>
        <v>20</v>
      </c>
      <c r="H153" s="208" t="str">
        <f>LEFT('New Instructions'!D$16,2)</f>
        <v/>
      </c>
      <c r="I153" s="208" t="str">
        <f>IF(F10="","",'Planning + Implementation'!M8)</f>
        <v/>
      </c>
    </row>
    <row r="154" spans="1:19" ht="20.75" customHeight="1" x14ac:dyDescent="0.5">
      <c r="A154">
        <f>'New Instructions'!$D$8</f>
        <v>0</v>
      </c>
      <c r="B154">
        <f>'New Instructions'!$D$10</f>
        <v>0</v>
      </c>
      <c r="C154">
        <f>'New Instructions'!$D$12</f>
        <v>0</v>
      </c>
      <c r="D154" s="209" t="str">
        <f t="shared" si="25"/>
        <v/>
      </c>
      <c r="E154" s="209" t="str">
        <f t="shared" si="24"/>
        <v/>
      </c>
      <c r="F154" s="208" t="str">
        <f t="shared" si="26"/>
        <v/>
      </c>
      <c r="G154" s="208" t="str">
        <f t="shared" si="26"/>
        <v>20</v>
      </c>
      <c r="H154" s="208" t="str">
        <f>LEFT('New Instructions'!D$16,2)</f>
        <v/>
      </c>
      <c r="I154" s="208" t="str">
        <f>IF(F11="","",'Planning + Implementation'!N8)</f>
        <v/>
      </c>
    </row>
    <row r="155" spans="1:19" ht="20.75" customHeight="1" x14ac:dyDescent="0.5">
      <c r="A155">
        <f>'New Instructions'!$D$8</f>
        <v>0</v>
      </c>
      <c r="B155">
        <f>'New Instructions'!$D$10</f>
        <v>0</v>
      </c>
      <c r="C155">
        <f>'New Instructions'!$D$12</f>
        <v>0</v>
      </c>
      <c r="D155" s="209" t="str">
        <f t="shared" si="25"/>
        <v/>
      </c>
      <c r="E155" s="209" t="str">
        <f t="shared" si="24"/>
        <v/>
      </c>
      <c r="F155" s="208" t="str">
        <f t="shared" si="26"/>
        <v/>
      </c>
      <c r="G155" s="208" t="str">
        <f t="shared" si="26"/>
        <v>20</v>
      </c>
      <c r="H155" s="208" t="str">
        <f>LEFT('New Instructions'!D$16,2)</f>
        <v/>
      </c>
      <c r="I155" s="208" t="str">
        <f>IF(F12="","",'Planning + Implementation'!O8)</f>
        <v/>
      </c>
    </row>
    <row r="156" spans="1:19" ht="20.75" customHeight="1" x14ac:dyDescent="0.5">
      <c r="A156">
        <f>'New Instructions'!$D$8</f>
        <v>0</v>
      </c>
      <c r="B156">
        <f>'New Instructions'!$D$10</f>
        <v>0</v>
      </c>
      <c r="C156">
        <f>'New Instructions'!$D$12</f>
        <v>0</v>
      </c>
      <c r="D156" s="209" t="str">
        <f t="shared" si="25"/>
        <v>Planning + Implementation</v>
      </c>
      <c r="E156" s="209" t="str">
        <f t="shared" si="24"/>
        <v>Overall</v>
      </c>
      <c r="F156" s="208" t="str">
        <f t="shared" si="26"/>
        <v>20</v>
      </c>
      <c r="G156" s="208" t="str">
        <f t="shared" si="26"/>
        <v>2020</v>
      </c>
      <c r="H156" s="208" t="str">
        <f>LEFT('New Instructions'!D$16,2)</f>
        <v/>
      </c>
      <c r="I156" s="208" t="str">
        <f>IF(F13="","",'Planning + Implementation'!P8)</f>
        <v/>
      </c>
    </row>
    <row r="157" spans="1:19" ht="20.75" customHeight="1" x14ac:dyDescent="0.5">
      <c r="A157">
        <f>'New Instructions'!$D$8</f>
        <v>0</v>
      </c>
      <c r="B157">
        <f>'New Instructions'!$D$10</f>
        <v>0</v>
      </c>
      <c r="C157">
        <f>'New Instructions'!$D$12</f>
        <v>0</v>
      </c>
      <c r="D157" s="209" t="str">
        <f t="shared" si="25"/>
        <v>Planning + Implementation</v>
      </c>
      <c r="E157" s="209" t="str">
        <f t="shared" ref="E157:E168" si="27">IF(F157="","","Stage 1")</f>
        <v>Stage 1</v>
      </c>
      <c r="F157" s="208" t="str">
        <f t="shared" si="26"/>
        <v>20</v>
      </c>
      <c r="G157" s="208" t="str">
        <f t="shared" si="26"/>
        <v>2021</v>
      </c>
      <c r="H157" s="208" t="str">
        <f>LEFT('New Instructions'!D$16,2)</f>
        <v/>
      </c>
      <c r="I157" s="208">
        <f>'Planning + Implementation'!E15</f>
        <v>0</v>
      </c>
      <c r="Q157" s="208" t="str">
        <f>IF($F85='New Instructions'!D16,'Planning + Implementation'!$S$11,"")</f>
        <v/>
      </c>
      <c r="R157" s="208" t="str">
        <f>IF($F85='New Instructions'!D16,'Planning + Implementation'!$U$11,"")</f>
        <v/>
      </c>
      <c r="S157" s="208" t="str">
        <f>IF($F85='New Instructions'!D16,'Planning + Implementation'!$W$11,"")</f>
        <v/>
      </c>
    </row>
    <row r="158" spans="1:19" ht="20.75" customHeight="1" x14ac:dyDescent="0.5">
      <c r="A158">
        <f>'New Instructions'!$D$8</f>
        <v>0</v>
      </c>
      <c r="B158">
        <f>'New Instructions'!$D$10</f>
        <v>0</v>
      </c>
      <c r="C158">
        <f>'New Instructions'!$D$12</f>
        <v>0</v>
      </c>
      <c r="D158" s="209" t="str">
        <f t="shared" si="25"/>
        <v>Planning + Implementation</v>
      </c>
      <c r="E158" s="209" t="str">
        <f t="shared" si="27"/>
        <v>Stage 1</v>
      </c>
      <c r="F158" s="208" t="str">
        <f t="shared" si="26"/>
        <v>20</v>
      </c>
      <c r="G158" s="208" t="str">
        <f t="shared" si="26"/>
        <v>2022</v>
      </c>
      <c r="H158" s="208" t="str">
        <f>LEFT('New Instructions'!D$16,2)</f>
        <v/>
      </c>
      <c r="I158" s="208">
        <f>'Planning + Implementation'!F15</f>
        <v>0</v>
      </c>
      <c r="Q158" s="208" t="str">
        <f>IF($F86='New Instructions'!D16,'Planning + Implementation'!$S$11,"")</f>
        <v/>
      </c>
      <c r="R158" s="208" t="str">
        <f>IF($F86='New Instructions'!D16,'Planning + Implementation'!$U$11,"")</f>
        <v/>
      </c>
      <c r="S158" s="208" t="str">
        <f>IF($F86='New Instructions'!D16,'Planning + Implementation'!$W$11,"")</f>
        <v/>
      </c>
    </row>
    <row r="159" spans="1:19" ht="20.75" customHeight="1" x14ac:dyDescent="0.5">
      <c r="A159">
        <f>'New Instructions'!$D$8</f>
        <v>0</v>
      </c>
      <c r="B159">
        <f>'New Instructions'!$D$10</f>
        <v>0</v>
      </c>
      <c r="C159">
        <f>'New Instructions'!$D$12</f>
        <v>0</v>
      </c>
      <c r="D159" s="209" t="str">
        <f t="shared" si="25"/>
        <v>Planning + Implementation</v>
      </c>
      <c r="E159" s="209" t="str">
        <f t="shared" si="27"/>
        <v>Stage 1</v>
      </c>
      <c r="F159" s="208" t="str">
        <f t="shared" si="26"/>
        <v>20</v>
      </c>
      <c r="G159" s="208" t="str">
        <f t="shared" si="26"/>
        <v>2023</v>
      </c>
      <c r="H159" s="208" t="str">
        <f>LEFT('New Instructions'!D$16,2)</f>
        <v/>
      </c>
      <c r="I159" s="208">
        <f>'Planning + Implementation'!G15</f>
        <v>0</v>
      </c>
      <c r="Q159" s="208" t="str">
        <f>IF($F87='New Instructions'!D16,'Planning + Implementation'!$S$11,"")</f>
        <v/>
      </c>
      <c r="R159" s="208" t="str">
        <f>IF($F87='New Instructions'!D16,'Planning + Implementation'!$U$11,"")</f>
        <v/>
      </c>
      <c r="S159" s="208" t="str">
        <f>IF($F87='New Instructions'!D16,'Planning + Implementation'!$W$11,"")</f>
        <v/>
      </c>
    </row>
    <row r="160" spans="1:19" ht="20.75" customHeight="1" x14ac:dyDescent="0.5">
      <c r="A160">
        <f>'New Instructions'!$D$8</f>
        <v>0</v>
      </c>
      <c r="B160">
        <f>'New Instructions'!$D$10</f>
        <v>0</v>
      </c>
      <c r="C160">
        <f>'New Instructions'!$D$12</f>
        <v>0</v>
      </c>
      <c r="D160" s="209" t="str">
        <f t="shared" si="25"/>
        <v/>
      </c>
      <c r="E160" s="209" t="str">
        <f t="shared" si="27"/>
        <v/>
      </c>
      <c r="F160" s="208" t="str">
        <f t="shared" si="26"/>
        <v/>
      </c>
      <c r="G160" s="208" t="str">
        <f t="shared" si="26"/>
        <v>20</v>
      </c>
      <c r="H160" s="208" t="str">
        <f>LEFT('New Instructions'!D$16,2)</f>
        <v/>
      </c>
      <c r="I160" s="208">
        <f>'Planning + Implementation'!H15</f>
        <v>0</v>
      </c>
      <c r="Q160" s="208" t="str">
        <f>IF($F88='New Instructions'!D16,'Planning + Implementation'!$S$11,"")</f>
        <v/>
      </c>
      <c r="R160" s="208" t="str">
        <f>IF($F88='New Instructions'!D16,'Planning + Implementation'!$U$11,"")</f>
        <v/>
      </c>
      <c r="S160" s="208" t="str">
        <f>IF($F88='New Instructions'!D16,'Planning + Implementation'!$W$11,"")</f>
        <v/>
      </c>
    </row>
    <row r="161" spans="1:19" ht="20.75" customHeight="1" x14ac:dyDescent="0.5">
      <c r="A161">
        <f>'New Instructions'!$D$8</f>
        <v>0</v>
      </c>
      <c r="B161">
        <f>'New Instructions'!$D$10</f>
        <v>0</v>
      </c>
      <c r="C161">
        <f>'New Instructions'!$D$12</f>
        <v>0</v>
      </c>
      <c r="D161" s="209" t="str">
        <f t="shared" si="25"/>
        <v/>
      </c>
      <c r="E161" s="209" t="str">
        <f t="shared" si="27"/>
        <v/>
      </c>
      <c r="F161" s="208" t="str">
        <f t="shared" si="26"/>
        <v/>
      </c>
      <c r="G161" s="208" t="str">
        <f t="shared" si="26"/>
        <v>20</v>
      </c>
      <c r="H161" s="208" t="str">
        <f>LEFT('New Instructions'!D$16,2)</f>
        <v/>
      </c>
      <c r="I161" s="208" t="str">
        <f>IF(F18="","",'Planning + Implementation'!I15)</f>
        <v/>
      </c>
      <c r="Q161" s="208">
        <f>IF($F89='New Instructions'!D16,'Planning + Implementation'!$S$11,"")</f>
        <v>0</v>
      </c>
      <c r="R161" s="208">
        <f>IF($F89='New Instructions'!D16,'Planning + Implementation'!$U$11,"")</f>
        <v>0</v>
      </c>
      <c r="S161" s="208">
        <f>IF($F89='New Instructions'!D16,'Planning + Implementation'!$W$11,"")</f>
        <v>0</v>
      </c>
    </row>
    <row r="162" spans="1:19" ht="20.75" customHeight="1" x14ac:dyDescent="0.5">
      <c r="A162">
        <f>'New Instructions'!$D$8</f>
        <v>0</v>
      </c>
      <c r="B162">
        <f>'New Instructions'!$D$10</f>
        <v>0</v>
      </c>
      <c r="C162">
        <f>'New Instructions'!$D$12</f>
        <v>0</v>
      </c>
      <c r="D162" s="209" t="str">
        <f t="shared" si="25"/>
        <v/>
      </c>
      <c r="E162" s="209" t="str">
        <f t="shared" si="27"/>
        <v/>
      </c>
      <c r="F162" s="208" t="str">
        <f t="shared" si="26"/>
        <v/>
      </c>
      <c r="G162" s="208" t="str">
        <f t="shared" si="26"/>
        <v>20</v>
      </c>
      <c r="H162" s="208" t="str">
        <f>LEFT('New Instructions'!D$16,2)</f>
        <v/>
      </c>
      <c r="I162" s="208" t="str">
        <f>IF(F19="","",'Planning + Implementation'!J15)</f>
        <v/>
      </c>
      <c r="Q162" s="208">
        <f>IF($F90='New Instructions'!D16,'Planning + Implementation'!$S$11,"")</f>
        <v>0</v>
      </c>
      <c r="R162" s="208">
        <f>IF($F90='New Instructions'!D16,'Planning + Implementation'!$U$11,"")</f>
        <v>0</v>
      </c>
      <c r="S162" s="208">
        <f>IF($F90='New Instructions'!D16,'Planning + Implementation'!$W$11,"")</f>
        <v>0</v>
      </c>
    </row>
    <row r="163" spans="1:19" ht="20.75" customHeight="1" x14ac:dyDescent="0.5">
      <c r="A163">
        <f>'New Instructions'!$D$8</f>
        <v>0</v>
      </c>
      <c r="B163">
        <f>'New Instructions'!$D$10</f>
        <v>0</v>
      </c>
      <c r="C163">
        <f>'New Instructions'!$D$12</f>
        <v>0</v>
      </c>
      <c r="D163" s="209" t="str">
        <f t="shared" si="25"/>
        <v/>
      </c>
      <c r="E163" s="209" t="str">
        <f t="shared" si="27"/>
        <v/>
      </c>
      <c r="F163" s="208" t="str">
        <f t="shared" si="26"/>
        <v/>
      </c>
      <c r="G163" s="208" t="str">
        <f t="shared" si="26"/>
        <v>20</v>
      </c>
      <c r="H163" s="208" t="str">
        <f>LEFT('New Instructions'!D$16,2)</f>
        <v/>
      </c>
      <c r="I163" s="208" t="str">
        <f>IF(F20="","",'Planning + Implementation'!K15)</f>
        <v/>
      </c>
      <c r="Q163" s="208">
        <f>IF($F91='New Instructions'!D16,'Planning + Implementation'!$S$11,"")</f>
        <v>0</v>
      </c>
      <c r="R163" s="208">
        <f>IF($F91='New Instructions'!D16,'Planning + Implementation'!$U$11,"")</f>
        <v>0</v>
      </c>
      <c r="S163" s="208">
        <f>IF($F91='New Instructions'!D16,'Planning + Implementation'!$W$11,"")</f>
        <v>0</v>
      </c>
    </row>
    <row r="164" spans="1:19" ht="20.75" customHeight="1" x14ac:dyDescent="0.5">
      <c r="A164">
        <f>'New Instructions'!$D$8</f>
        <v>0</v>
      </c>
      <c r="B164">
        <f>'New Instructions'!$D$10</f>
        <v>0</v>
      </c>
      <c r="C164">
        <f>'New Instructions'!$D$12</f>
        <v>0</v>
      </c>
      <c r="D164" s="209" t="str">
        <f t="shared" si="25"/>
        <v/>
      </c>
      <c r="E164" s="209" t="str">
        <f t="shared" si="27"/>
        <v/>
      </c>
      <c r="F164" s="208" t="str">
        <f t="shared" si="26"/>
        <v/>
      </c>
      <c r="G164" s="208" t="str">
        <f t="shared" si="26"/>
        <v>20</v>
      </c>
      <c r="H164" s="208" t="str">
        <f>LEFT('New Instructions'!D$16,2)</f>
        <v/>
      </c>
      <c r="I164" s="208" t="str">
        <f>IF(F21="","",'Planning + Implementation'!L15)</f>
        <v/>
      </c>
      <c r="Q164" s="208">
        <f>IF($F92='New Instructions'!D16,'Planning + Implementation'!$S$11,"")</f>
        <v>0</v>
      </c>
      <c r="R164" s="208">
        <f>IF($F92='New Instructions'!D16,'Planning + Implementation'!$U$11,"")</f>
        <v>0</v>
      </c>
      <c r="S164" s="208">
        <f>IF($F92='New Instructions'!D16,'Planning + Implementation'!$W$11,"")</f>
        <v>0</v>
      </c>
    </row>
    <row r="165" spans="1:19" ht="20.75" customHeight="1" x14ac:dyDescent="0.5">
      <c r="A165">
        <f>'New Instructions'!$D$8</f>
        <v>0</v>
      </c>
      <c r="B165">
        <f>'New Instructions'!$D$10</f>
        <v>0</v>
      </c>
      <c r="C165">
        <f>'New Instructions'!$D$12</f>
        <v>0</v>
      </c>
      <c r="D165" s="209" t="str">
        <f t="shared" si="25"/>
        <v/>
      </c>
      <c r="E165" s="209" t="str">
        <f t="shared" si="27"/>
        <v/>
      </c>
      <c r="F165" s="208" t="str">
        <f t="shared" si="26"/>
        <v/>
      </c>
      <c r="G165" s="208" t="str">
        <f t="shared" si="26"/>
        <v>20</v>
      </c>
      <c r="H165" s="208" t="str">
        <f>LEFT('New Instructions'!D$16,2)</f>
        <v/>
      </c>
      <c r="I165" s="208" t="str">
        <f>IF(F22="","",'Planning + Implementation'!M15)</f>
        <v/>
      </c>
      <c r="Q165" s="208">
        <f>IF($F93='New Instructions'!D16,'Planning + Implementation'!$S$11,"")</f>
        <v>0</v>
      </c>
      <c r="R165" s="208">
        <f>IF($F93='New Instructions'!D16,'Planning + Implementation'!$U$11,"")</f>
        <v>0</v>
      </c>
      <c r="S165" s="208">
        <f>IF($F93='New Instructions'!D16,'Planning + Implementation'!$W$11,"")</f>
        <v>0</v>
      </c>
    </row>
    <row r="166" spans="1:19" ht="20.75" customHeight="1" x14ac:dyDescent="0.5">
      <c r="A166">
        <f>'New Instructions'!$D$8</f>
        <v>0</v>
      </c>
      <c r="B166">
        <f>'New Instructions'!$D$10</f>
        <v>0</v>
      </c>
      <c r="C166">
        <f>'New Instructions'!$D$12</f>
        <v>0</v>
      </c>
      <c r="D166" s="209" t="str">
        <f t="shared" si="25"/>
        <v/>
      </c>
      <c r="E166" s="209" t="str">
        <f t="shared" si="27"/>
        <v/>
      </c>
      <c r="F166" s="208" t="str">
        <f t="shared" si="26"/>
        <v/>
      </c>
      <c r="G166" s="208" t="str">
        <f t="shared" si="26"/>
        <v>20</v>
      </c>
      <c r="H166" s="208" t="str">
        <f>LEFT('New Instructions'!D$16,2)</f>
        <v/>
      </c>
      <c r="I166" s="208" t="str">
        <f>IF(F23="","",'Planning + Implementation'!N15)</f>
        <v/>
      </c>
      <c r="Q166" s="208">
        <f>IF($F94='New Instructions'!D16,'Planning + Implementation'!$S$11,"")</f>
        <v>0</v>
      </c>
      <c r="R166" s="208">
        <f>IF($F94='New Instructions'!D16,'Planning + Implementation'!$U$11,"")</f>
        <v>0</v>
      </c>
      <c r="S166" s="208">
        <f>IF($F94='New Instructions'!D16,'Planning + Implementation'!$W$11,"")</f>
        <v>0</v>
      </c>
    </row>
    <row r="167" spans="1:19" ht="20.75" customHeight="1" x14ac:dyDescent="0.5">
      <c r="A167">
        <f>'New Instructions'!$D$8</f>
        <v>0</v>
      </c>
      <c r="B167">
        <f>'New Instructions'!$D$10</f>
        <v>0</v>
      </c>
      <c r="C167">
        <f>'New Instructions'!$D$12</f>
        <v>0</v>
      </c>
      <c r="D167" s="209" t="str">
        <f t="shared" si="25"/>
        <v/>
      </c>
      <c r="E167" s="209" t="str">
        <f t="shared" si="27"/>
        <v/>
      </c>
      <c r="F167" s="208" t="str">
        <f t="shared" si="26"/>
        <v/>
      </c>
      <c r="G167" s="208" t="str">
        <f t="shared" si="26"/>
        <v>20</v>
      </c>
      <c r="H167" s="208" t="str">
        <f>LEFT('New Instructions'!D$16,2)</f>
        <v/>
      </c>
      <c r="I167" s="208" t="str">
        <f>IF(F24="","",'Planning + Implementation'!O15)</f>
        <v/>
      </c>
      <c r="Q167" s="208">
        <f>IF($F95='New Instructions'!D16,'Planning + Implementation'!$S$11,"")</f>
        <v>0</v>
      </c>
      <c r="R167" s="208">
        <f>IF($F95='New Instructions'!D16,'Planning + Implementation'!$U$11,"")</f>
        <v>0</v>
      </c>
      <c r="S167" s="208">
        <f>IF($F95='New Instructions'!D16,'Planning + Implementation'!$W$11,"")</f>
        <v>0</v>
      </c>
    </row>
    <row r="168" spans="1:19" ht="20.75" customHeight="1" x14ac:dyDescent="0.5">
      <c r="A168">
        <f>'New Instructions'!$D$8</f>
        <v>0</v>
      </c>
      <c r="B168">
        <f>'New Instructions'!$D$10</f>
        <v>0</v>
      </c>
      <c r="C168">
        <f>'New Instructions'!$D$12</f>
        <v>0</v>
      </c>
      <c r="D168" s="209" t="str">
        <f t="shared" si="25"/>
        <v>Planning + Implementation</v>
      </c>
      <c r="E168" s="209" t="str">
        <f t="shared" si="27"/>
        <v>Stage 1</v>
      </c>
      <c r="F168" s="208" t="str">
        <f t="shared" si="26"/>
        <v>20</v>
      </c>
      <c r="G168" s="208" t="str">
        <f t="shared" si="26"/>
        <v>2020</v>
      </c>
      <c r="H168" s="208" t="str">
        <f>LEFT('New Instructions'!D$16,2)</f>
        <v/>
      </c>
      <c r="I168" s="208" t="str">
        <f>IF(F25="","",'Planning + Implementation'!P15)</f>
        <v/>
      </c>
      <c r="Q168" s="208">
        <f>IF($F96='New Instructions'!D16,'Planning + Implementation'!$S$11,"")</f>
        <v>0</v>
      </c>
      <c r="R168" s="208">
        <f>IF($F96='New Instructions'!D16,'Planning + Implementation'!$U$11,"")</f>
        <v>0</v>
      </c>
      <c r="S168" s="208">
        <f>IF($F96='New Instructions'!D16,'Planning + Implementation'!$W$11,"")</f>
        <v>0</v>
      </c>
    </row>
    <row r="169" spans="1:19" ht="20.75" customHeight="1" x14ac:dyDescent="0.5">
      <c r="A169">
        <f>'New Instructions'!$D$8</f>
        <v>0</v>
      </c>
      <c r="B169">
        <f>'New Instructions'!$D$10</f>
        <v>0</v>
      </c>
      <c r="C169">
        <f>'New Instructions'!$D$12</f>
        <v>0</v>
      </c>
      <c r="D169" s="209" t="str">
        <f t="shared" si="25"/>
        <v>Planning + Implementation</v>
      </c>
      <c r="E169" s="209" t="str">
        <f t="shared" ref="E169:E180" si="28">IF(F169="","","Stage 2")</f>
        <v>Stage 2</v>
      </c>
      <c r="F169" s="208" t="str">
        <f t="shared" si="26"/>
        <v>20</v>
      </c>
      <c r="G169" s="208" t="str">
        <f t="shared" si="26"/>
        <v>2021</v>
      </c>
      <c r="H169" s="208" t="str">
        <f>LEFT('New Instructions'!D$16,2)</f>
        <v/>
      </c>
      <c r="I169" s="208">
        <f>'Planning + Implementation'!E28</f>
        <v>0</v>
      </c>
      <c r="Q169" s="208" t="str">
        <f>IF($F97='New Instructions'!D16,'Planning + Implementation'!$S$24,"")</f>
        <v/>
      </c>
      <c r="R169" s="208" t="str">
        <f>IF($F97='New Instructions'!D16,'Planning + Implementation'!$U$24,"")</f>
        <v/>
      </c>
      <c r="S169" s="208" t="str">
        <f>IF($F97='New Instructions'!D16,'Planning + Implementation'!$W$24,"")</f>
        <v/>
      </c>
    </row>
    <row r="170" spans="1:19" ht="20.75" customHeight="1" x14ac:dyDescent="0.5">
      <c r="A170">
        <f>'New Instructions'!$D$8</f>
        <v>0</v>
      </c>
      <c r="B170">
        <f>'New Instructions'!$D$10</f>
        <v>0</v>
      </c>
      <c r="C170">
        <f>'New Instructions'!$D$12</f>
        <v>0</v>
      </c>
      <c r="D170" s="209" t="str">
        <f t="shared" si="25"/>
        <v>Planning + Implementation</v>
      </c>
      <c r="E170" s="209" t="str">
        <f t="shared" si="28"/>
        <v>Stage 2</v>
      </c>
      <c r="F170" s="208" t="str">
        <f t="shared" si="26"/>
        <v>20</v>
      </c>
      <c r="G170" s="208" t="str">
        <f t="shared" si="26"/>
        <v>2022</v>
      </c>
      <c r="H170" s="208" t="str">
        <f>LEFT('New Instructions'!D$16,2)</f>
        <v/>
      </c>
      <c r="I170" s="208">
        <f>'Planning + Implementation'!F28</f>
        <v>0</v>
      </c>
      <c r="Q170" s="208" t="str">
        <f>IF($F98='New Instructions'!D16,'Planning + Implementation'!$S$24,"")</f>
        <v/>
      </c>
      <c r="R170" s="208" t="str">
        <f>IF($F98='New Instructions'!D16,'Planning + Implementation'!$U$24,"")</f>
        <v/>
      </c>
      <c r="S170" s="208" t="str">
        <f>IF($F98='New Instructions'!D16,'Planning + Implementation'!$W$24,"")</f>
        <v/>
      </c>
    </row>
    <row r="171" spans="1:19" ht="20.75" customHeight="1" x14ac:dyDescent="0.5">
      <c r="A171">
        <f>'New Instructions'!$D$8</f>
        <v>0</v>
      </c>
      <c r="B171">
        <f>'New Instructions'!$D$10</f>
        <v>0</v>
      </c>
      <c r="C171">
        <f>'New Instructions'!$D$12</f>
        <v>0</v>
      </c>
      <c r="D171" s="209" t="str">
        <f t="shared" si="25"/>
        <v>Planning + Implementation</v>
      </c>
      <c r="E171" s="209" t="str">
        <f t="shared" si="28"/>
        <v>Stage 2</v>
      </c>
      <c r="F171" s="208" t="str">
        <f t="shared" si="26"/>
        <v>20</v>
      </c>
      <c r="G171" s="208" t="str">
        <f t="shared" si="26"/>
        <v>2023</v>
      </c>
      <c r="H171" s="208" t="str">
        <f>LEFT('New Instructions'!D$16,2)</f>
        <v/>
      </c>
      <c r="I171" s="208">
        <f>'Planning + Implementation'!G28</f>
        <v>0</v>
      </c>
      <c r="Q171" s="208" t="str">
        <f>IF($F99='New Instructions'!D16,'Planning + Implementation'!$S$24,"")</f>
        <v/>
      </c>
      <c r="R171" s="208" t="str">
        <f>IF($F99='New Instructions'!D16,'Planning + Implementation'!$U$24,"")</f>
        <v/>
      </c>
      <c r="S171" s="208" t="str">
        <f>IF($F99='New Instructions'!D16,'Planning + Implementation'!$W$24,"")</f>
        <v/>
      </c>
    </row>
    <row r="172" spans="1:19" ht="20.75" customHeight="1" x14ac:dyDescent="0.5">
      <c r="A172">
        <f>'New Instructions'!$D$8</f>
        <v>0</v>
      </c>
      <c r="B172">
        <f>'New Instructions'!$D$10</f>
        <v>0</v>
      </c>
      <c r="C172">
        <f>'New Instructions'!$D$12</f>
        <v>0</v>
      </c>
      <c r="D172" s="209" t="str">
        <f t="shared" si="25"/>
        <v/>
      </c>
      <c r="E172" s="209" t="str">
        <f t="shared" si="28"/>
        <v/>
      </c>
      <c r="F172" s="208" t="str">
        <f t="shared" si="26"/>
        <v/>
      </c>
      <c r="G172" s="208" t="str">
        <f t="shared" si="26"/>
        <v>20</v>
      </c>
      <c r="H172" s="208" t="str">
        <f>LEFT('New Instructions'!D$16,2)</f>
        <v/>
      </c>
      <c r="I172" s="208">
        <f>'Planning + Implementation'!H28</f>
        <v>0</v>
      </c>
      <c r="Q172" s="208" t="str">
        <f>IF($F100='New Instructions'!D16,'Planning + Implementation'!$S$24,"")</f>
        <v/>
      </c>
      <c r="R172" s="208" t="str">
        <f>IF($F100='New Instructions'!D16,'Planning + Implementation'!$U$24,"")</f>
        <v/>
      </c>
      <c r="S172" s="208" t="str">
        <f>IF($F100='New Instructions'!D16,'Planning + Implementation'!$W$24,"")</f>
        <v/>
      </c>
    </row>
    <row r="173" spans="1:19" ht="20.75" customHeight="1" x14ac:dyDescent="0.5">
      <c r="A173">
        <f>'New Instructions'!$D$8</f>
        <v>0</v>
      </c>
      <c r="B173">
        <f>'New Instructions'!$D$10</f>
        <v>0</v>
      </c>
      <c r="C173">
        <f>'New Instructions'!$D$12</f>
        <v>0</v>
      </c>
      <c r="D173" s="209" t="str">
        <f t="shared" si="25"/>
        <v/>
      </c>
      <c r="E173" s="209" t="str">
        <f t="shared" si="28"/>
        <v/>
      </c>
      <c r="F173" s="208" t="str">
        <f t="shared" si="26"/>
        <v/>
      </c>
      <c r="G173" s="208" t="str">
        <f t="shared" si="26"/>
        <v>20</v>
      </c>
      <c r="H173" s="208" t="str">
        <f>LEFT('New Instructions'!D$16,2)</f>
        <v/>
      </c>
      <c r="I173" s="208" t="str">
        <f>IF(F30="","",'Planning + Implementation'!I28)</f>
        <v/>
      </c>
      <c r="Q173" s="208">
        <f>IF($F101='New Instructions'!D16,'Planning + Implementation'!$S$24,"")</f>
        <v>0</v>
      </c>
      <c r="R173" s="208">
        <f>IF($F101='New Instructions'!D16,'Planning + Implementation'!$U$24,"")</f>
        <v>0</v>
      </c>
      <c r="S173" s="208">
        <f>IF($F101='New Instructions'!D16,'Planning + Implementation'!$W$24,"")</f>
        <v>0</v>
      </c>
    </row>
    <row r="174" spans="1:19" ht="20.75" customHeight="1" x14ac:dyDescent="0.5">
      <c r="A174">
        <f>'New Instructions'!$D$8</f>
        <v>0</v>
      </c>
      <c r="B174">
        <f>'New Instructions'!$D$10</f>
        <v>0</v>
      </c>
      <c r="C174">
        <f>'New Instructions'!$D$12</f>
        <v>0</v>
      </c>
      <c r="D174" s="209" t="str">
        <f t="shared" si="25"/>
        <v/>
      </c>
      <c r="E174" s="209" t="str">
        <f t="shared" si="28"/>
        <v/>
      </c>
      <c r="F174" s="208" t="str">
        <f t="shared" si="26"/>
        <v/>
      </c>
      <c r="G174" s="208" t="str">
        <f t="shared" si="26"/>
        <v>20</v>
      </c>
      <c r="H174" s="208" t="str">
        <f>LEFT('New Instructions'!D$16,2)</f>
        <v/>
      </c>
      <c r="I174" s="208" t="str">
        <f>IF(F31="","",'Planning + Implementation'!J28)</f>
        <v/>
      </c>
      <c r="Q174" s="208">
        <f>IF($F102='New Instructions'!D16,'Planning + Implementation'!$S$24,"")</f>
        <v>0</v>
      </c>
      <c r="R174" s="208">
        <f>IF($F102='New Instructions'!D16,'Planning + Implementation'!$U$24,"")</f>
        <v>0</v>
      </c>
      <c r="S174" s="208">
        <f>IF($F102='New Instructions'!D16,'Planning + Implementation'!$W$24,"")</f>
        <v>0</v>
      </c>
    </row>
    <row r="175" spans="1:19" ht="20.75" customHeight="1" x14ac:dyDescent="0.5">
      <c r="A175">
        <f>'New Instructions'!$D$8</f>
        <v>0</v>
      </c>
      <c r="B175">
        <f>'New Instructions'!$D$10</f>
        <v>0</v>
      </c>
      <c r="C175">
        <f>'New Instructions'!$D$12</f>
        <v>0</v>
      </c>
      <c r="D175" s="209" t="str">
        <f t="shared" si="25"/>
        <v/>
      </c>
      <c r="E175" s="209" t="str">
        <f t="shared" si="28"/>
        <v/>
      </c>
      <c r="F175" s="208" t="str">
        <f t="shared" si="26"/>
        <v/>
      </c>
      <c r="G175" s="208" t="str">
        <f t="shared" si="26"/>
        <v>20</v>
      </c>
      <c r="H175" s="208" t="str">
        <f>LEFT('New Instructions'!D$16,2)</f>
        <v/>
      </c>
      <c r="I175" s="208" t="str">
        <f>IF(F32="","",'Planning + Implementation'!K28)</f>
        <v/>
      </c>
      <c r="Q175" s="208">
        <f>IF($F103='New Instructions'!D16,'Planning + Implementation'!$S$24,"")</f>
        <v>0</v>
      </c>
      <c r="R175" s="208">
        <f>IF($F103='New Instructions'!D16,'Planning + Implementation'!$U$24,"")</f>
        <v>0</v>
      </c>
      <c r="S175" s="208">
        <f>IF($F103='New Instructions'!D16,'Planning + Implementation'!$W$24,"")</f>
        <v>0</v>
      </c>
    </row>
    <row r="176" spans="1:19" ht="20.75" customHeight="1" x14ac:dyDescent="0.5">
      <c r="A176">
        <f>'New Instructions'!$D$8</f>
        <v>0</v>
      </c>
      <c r="B176">
        <f>'New Instructions'!$D$10</f>
        <v>0</v>
      </c>
      <c r="C176">
        <f>'New Instructions'!$D$12</f>
        <v>0</v>
      </c>
      <c r="D176" s="209" t="str">
        <f t="shared" si="25"/>
        <v/>
      </c>
      <c r="E176" s="209" t="str">
        <f t="shared" si="28"/>
        <v/>
      </c>
      <c r="F176" s="208" t="str">
        <f t="shared" si="26"/>
        <v/>
      </c>
      <c r="G176" s="208" t="str">
        <f t="shared" si="26"/>
        <v>20</v>
      </c>
      <c r="H176" s="208" t="str">
        <f>LEFT('New Instructions'!D$16,2)</f>
        <v/>
      </c>
      <c r="I176" s="208" t="str">
        <f>IF(F33="","",'Planning + Implementation'!L28)</f>
        <v/>
      </c>
      <c r="Q176" s="208">
        <f>IF($F104='New Instructions'!D16,'Planning + Implementation'!$S$24,"")</f>
        <v>0</v>
      </c>
      <c r="R176" s="208">
        <f>IF($F104='New Instructions'!D16,'Planning + Implementation'!$U$24,"")</f>
        <v>0</v>
      </c>
      <c r="S176" s="208">
        <f>IF($F104='New Instructions'!D16,'Planning + Implementation'!$W$24,"")</f>
        <v>0</v>
      </c>
    </row>
    <row r="177" spans="1:19" ht="20.75" customHeight="1" x14ac:dyDescent="0.5">
      <c r="A177">
        <f>'New Instructions'!$D$8</f>
        <v>0</v>
      </c>
      <c r="B177">
        <f>'New Instructions'!$D$10</f>
        <v>0</v>
      </c>
      <c r="C177">
        <f>'New Instructions'!$D$12</f>
        <v>0</v>
      </c>
      <c r="D177" s="209" t="str">
        <f t="shared" si="25"/>
        <v/>
      </c>
      <c r="E177" s="209" t="str">
        <f t="shared" si="28"/>
        <v/>
      </c>
      <c r="F177" s="208" t="str">
        <f t="shared" si="26"/>
        <v/>
      </c>
      <c r="G177" s="208" t="str">
        <f t="shared" si="26"/>
        <v>20</v>
      </c>
      <c r="H177" s="208" t="str">
        <f>LEFT('New Instructions'!D$16,2)</f>
        <v/>
      </c>
      <c r="I177" s="208" t="str">
        <f>IF(F34="","",'Planning + Implementation'!M28)</f>
        <v/>
      </c>
      <c r="Q177" s="208">
        <f>IF($F105='New Instructions'!D16,'Planning + Implementation'!$S$24,"")</f>
        <v>0</v>
      </c>
      <c r="R177" s="208">
        <f>IF($F105='New Instructions'!D16,'Planning + Implementation'!$U$24,"")</f>
        <v>0</v>
      </c>
      <c r="S177" s="208">
        <f>IF($F105='New Instructions'!D16,'Planning + Implementation'!$W$24,"")</f>
        <v>0</v>
      </c>
    </row>
    <row r="178" spans="1:19" ht="20.75" customHeight="1" x14ac:dyDescent="0.5">
      <c r="A178">
        <f>'New Instructions'!$D$8</f>
        <v>0</v>
      </c>
      <c r="B178">
        <f>'New Instructions'!$D$10</f>
        <v>0</v>
      </c>
      <c r="C178">
        <f>'New Instructions'!$D$12</f>
        <v>0</v>
      </c>
      <c r="D178" s="209" t="str">
        <f t="shared" si="25"/>
        <v/>
      </c>
      <c r="E178" s="209" t="str">
        <f t="shared" si="28"/>
        <v/>
      </c>
      <c r="F178" s="208" t="str">
        <f t="shared" si="26"/>
        <v/>
      </c>
      <c r="G178" s="208" t="str">
        <f t="shared" si="26"/>
        <v>20</v>
      </c>
      <c r="H178" s="208" t="str">
        <f>LEFT('New Instructions'!D$16,2)</f>
        <v/>
      </c>
      <c r="I178" s="208" t="str">
        <f>IF(F35="","",'Planning + Implementation'!N28)</f>
        <v/>
      </c>
      <c r="Q178" s="208">
        <f>IF($F106='New Instructions'!D16,'Planning + Implementation'!$S$24,"")</f>
        <v>0</v>
      </c>
      <c r="R178" s="208">
        <f>IF($F106='New Instructions'!D16,'Planning + Implementation'!$U$24,"")</f>
        <v>0</v>
      </c>
      <c r="S178" s="208">
        <f>IF($F106='New Instructions'!D16,'Planning + Implementation'!$W$24,"")</f>
        <v>0</v>
      </c>
    </row>
    <row r="179" spans="1:19" ht="20.75" customHeight="1" x14ac:dyDescent="0.5">
      <c r="A179">
        <f>'New Instructions'!$D$8</f>
        <v>0</v>
      </c>
      <c r="B179">
        <f>'New Instructions'!$D$10</f>
        <v>0</v>
      </c>
      <c r="C179">
        <f>'New Instructions'!$D$12</f>
        <v>0</v>
      </c>
      <c r="D179" s="209" t="str">
        <f t="shared" si="25"/>
        <v/>
      </c>
      <c r="E179" s="209" t="str">
        <f t="shared" si="28"/>
        <v/>
      </c>
      <c r="F179" s="208" t="str">
        <f t="shared" si="26"/>
        <v/>
      </c>
      <c r="G179" s="208" t="str">
        <f t="shared" si="26"/>
        <v>20</v>
      </c>
      <c r="H179" s="208" t="str">
        <f>LEFT('New Instructions'!D$16,2)</f>
        <v/>
      </c>
      <c r="I179" s="208" t="str">
        <f>IF(F36="","",'Planning + Implementation'!O28)</f>
        <v/>
      </c>
      <c r="Q179" s="208">
        <f>IF($F107='New Instructions'!D16,'Planning + Implementation'!$S$24,"")</f>
        <v>0</v>
      </c>
      <c r="R179" s="208">
        <f>IF($F107='New Instructions'!D16,'Planning + Implementation'!$U$24,"")</f>
        <v>0</v>
      </c>
      <c r="S179" s="208">
        <f>IF($F107='New Instructions'!D16,'Planning + Implementation'!$W$24,"")</f>
        <v>0</v>
      </c>
    </row>
    <row r="180" spans="1:19" ht="20.75" customHeight="1" x14ac:dyDescent="0.5">
      <c r="A180">
        <f>'New Instructions'!$D$8</f>
        <v>0</v>
      </c>
      <c r="B180">
        <f>'New Instructions'!$D$10</f>
        <v>0</v>
      </c>
      <c r="C180">
        <f>'New Instructions'!$D$12</f>
        <v>0</v>
      </c>
      <c r="D180" s="209" t="str">
        <f t="shared" si="25"/>
        <v>Planning + Implementation</v>
      </c>
      <c r="E180" s="209" t="str">
        <f t="shared" si="28"/>
        <v>Stage 2</v>
      </c>
      <c r="F180" s="208" t="str">
        <f t="shared" si="26"/>
        <v>20</v>
      </c>
      <c r="G180" s="208" t="str">
        <f t="shared" si="26"/>
        <v>2020</v>
      </c>
      <c r="H180" s="208" t="str">
        <f>LEFT('New Instructions'!D$16,2)</f>
        <v/>
      </c>
      <c r="I180" s="208" t="str">
        <f>IF(F37="","",'Planning + Implementation'!P28)</f>
        <v/>
      </c>
      <c r="Q180" s="208">
        <f>IF($F108='New Instructions'!D16,'Planning + Implementation'!$S$24,"")</f>
        <v>0</v>
      </c>
      <c r="R180" s="208">
        <f>IF($F108='New Instructions'!D16,'Planning + Implementation'!$U$24,"")</f>
        <v>0</v>
      </c>
      <c r="S180" s="208">
        <f>IF($F108='New Instructions'!D16,'Planning + Implementation'!$W$24,"")</f>
        <v>0</v>
      </c>
    </row>
    <row r="181" spans="1:19" ht="20.75" customHeight="1" x14ac:dyDescent="0.5">
      <c r="A181">
        <f>'New Instructions'!$D$8</f>
        <v>0</v>
      </c>
      <c r="B181">
        <f>'New Instructions'!$D$10</f>
        <v>0</v>
      </c>
      <c r="C181">
        <f>'New Instructions'!$D$12</f>
        <v>0</v>
      </c>
      <c r="D181" s="209" t="str">
        <f t="shared" si="25"/>
        <v>Planning + Implementation</v>
      </c>
      <c r="E181" s="209" t="str">
        <f t="shared" ref="E181:E192" si="29">IF(F181="","","Stage 3")</f>
        <v>Stage 3</v>
      </c>
      <c r="F181" s="208" t="str">
        <f t="shared" si="26"/>
        <v>20</v>
      </c>
      <c r="G181" s="208" t="str">
        <f t="shared" si="26"/>
        <v>2021</v>
      </c>
      <c r="H181" s="208" t="str">
        <f>LEFT('New Instructions'!D$16,2)</f>
        <v/>
      </c>
      <c r="I181" s="208">
        <f>'Planning + Implementation'!E42</f>
        <v>0</v>
      </c>
      <c r="Q181" s="208" t="str">
        <f>IF($F109='New Instructions'!D16,'Planning + Implementation'!$S$38,"")</f>
        <v/>
      </c>
      <c r="R181" s="208" t="str">
        <f>IF($F109='New Instructions'!D16,'Planning + Implementation'!$U$38,"")</f>
        <v/>
      </c>
      <c r="S181" s="208" t="str">
        <f>IF($F109='New Instructions'!D16,'Planning + Implementation'!$W$38,"")</f>
        <v/>
      </c>
    </row>
    <row r="182" spans="1:19" ht="20.75" customHeight="1" x14ac:dyDescent="0.5">
      <c r="A182">
        <f>'New Instructions'!$D$8</f>
        <v>0</v>
      </c>
      <c r="B182">
        <f>'New Instructions'!$D$10</f>
        <v>0</v>
      </c>
      <c r="C182">
        <f>'New Instructions'!$D$12</f>
        <v>0</v>
      </c>
      <c r="D182" s="209" t="str">
        <f t="shared" si="25"/>
        <v>Planning + Implementation</v>
      </c>
      <c r="E182" s="209" t="str">
        <f t="shared" si="29"/>
        <v>Stage 3</v>
      </c>
      <c r="F182" s="208" t="str">
        <f t="shared" si="26"/>
        <v>20</v>
      </c>
      <c r="G182" s="208" t="str">
        <f t="shared" si="26"/>
        <v>2022</v>
      </c>
      <c r="H182" s="208" t="str">
        <f>LEFT('New Instructions'!D$16,2)</f>
        <v/>
      </c>
      <c r="I182" s="208">
        <f>'Planning + Implementation'!F42</f>
        <v>0</v>
      </c>
      <c r="Q182" s="208" t="str">
        <f>IF($F110='New Instructions'!D16,'Planning + Implementation'!$S$38,"")</f>
        <v/>
      </c>
      <c r="R182" s="208" t="str">
        <f>IF($F110='New Instructions'!D16,'Planning + Implementation'!$U$38,"")</f>
        <v/>
      </c>
      <c r="S182" s="208" t="str">
        <f>IF($F110='New Instructions'!D16,'Planning + Implementation'!$W$38,"")</f>
        <v/>
      </c>
    </row>
    <row r="183" spans="1:19" ht="20.75" customHeight="1" x14ac:dyDescent="0.5">
      <c r="A183">
        <f>'New Instructions'!$D$8</f>
        <v>0</v>
      </c>
      <c r="B183">
        <f>'New Instructions'!$D$10</f>
        <v>0</v>
      </c>
      <c r="C183">
        <f>'New Instructions'!$D$12</f>
        <v>0</v>
      </c>
      <c r="D183" s="209" t="str">
        <f t="shared" si="25"/>
        <v>Planning + Implementation</v>
      </c>
      <c r="E183" s="209" t="str">
        <f t="shared" si="29"/>
        <v>Stage 3</v>
      </c>
      <c r="F183" s="208" t="str">
        <f t="shared" si="26"/>
        <v>20</v>
      </c>
      <c r="G183" s="208" t="str">
        <f t="shared" si="26"/>
        <v>2023</v>
      </c>
      <c r="H183" s="208" t="str">
        <f>LEFT('New Instructions'!D$16,2)</f>
        <v/>
      </c>
      <c r="I183" s="208">
        <f>'Planning + Implementation'!G42</f>
        <v>0</v>
      </c>
      <c r="Q183" s="208" t="str">
        <f>IF($F111='New Instructions'!D16,'Planning + Implementation'!$S$38,"")</f>
        <v/>
      </c>
      <c r="R183" s="208" t="str">
        <f>IF($F111='New Instructions'!D16,'Planning + Implementation'!$U$38,"")</f>
        <v/>
      </c>
      <c r="S183" s="208" t="str">
        <f>IF($F111='New Instructions'!D16,'Planning + Implementation'!$W$38,"")</f>
        <v/>
      </c>
    </row>
    <row r="184" spans="1:19" ht="20.75" customHeight="1" x14ac:dyDescent="0.5">
      <c r="A184">
        <f>'New Instructions'!$D$8</f>
        <v>0</v>
      </c>
      <c r="B184">
        <f>'New Instructions'!$D$10</f>
        <v>0</v>
      </c>
      <c r="C184">
        <f>'New Instructions'!$D$12</f>
        <v>0</v>
      </c>
      <c r="D184" s="209" t="str">
        <f t="shared" si="25"/>
        <v/>
      </c>
      <c r="E184" s="209" t="str">
        <f t="shared" si="29"/>
        <v/>
      </c>
      <c r="F184" s="208" t="str">
        <f t="shared" si="26"/>
        <v/>
      </c>
      <c r="G184" s="208" t="str">
        <f t="shared" si="26"/>
        <v>20</v>
      </c>
      <c r="H184" s="208" t="str">
        <f>LEFT('New Instructions'!D$16,2)</f>
        <v/>
      </c>
      <c r="I184" s="208">
        <f>'Planning + Implementation'!H42</f>
        <v>0</v>
      </c>
      <c r="Q184" s="208" t="str">
        <f>IF($F112='New Instructions'!D16,'Planning + Implementation'!$S$38,"")</f>
        <v/>
      </c>
      <c r="R184" s="208" t="str">
        <f>IF($F112='New Instructions'!D16,'Planning + Implementation'!$U$38,"")</f>
        <v/>
      </c>
      <c r="S184" s="208" t="str">
        <f>IF($F112='New Instructions'!D16,'Planning + Implementation'!$W$38,"")</f>
        <v/>
      </c>
    </row>
    <row r="185" spans="1:19" ht="20.75" customHeight="1" x14ac:dyDescent="0.5">
      <c r="A185">
        <f>'New Instructions'!$D$8</f>
        <v>0</v>
      </c>
      <c r="B185">
        <f>'New Instructions'!$D$10</f>
        <v>0</v>
      </c>
      <c r="C185">
        <f>'New Instructions'!$D$12</f>
        <v>0</v>
      </c>
      <c r="D185" s="209" t="str">
        <f t="shared" si="25"/>
        <v/>
      </c>
      <c r="E185" s="209" t="str">
        <f t="shared" si="29"/>
        <v/>
      </c>
      <c r="F185" s="208" t="str">
        <f t="shared" si="26"/>
        <v/>
      </c>
      <c r="G185" s="208" t="str">
        <f t="shared" si="26"/>
        <v>20</v>
      </c>
      <c r="H185" s="208" t="str">
        <f>LEFT('New Instructions'!D$16,2)</f>
        <v/>
      </c>
      <c r="I185" s="208" t="str">
        <f>IF(F42="","",'Planning + Implementation'!I42)</f>
        <v/>
      </c>
      <c r="Q185" s="208">
        <f>IF($F113='New Instructions'!D16,'Planning + Implementation'!$S$38,"")</f>
        <v>0</v>
      </c>
      <c r="R185" s="208">
        <f>IF($F113='New Instructions'!D16,'Planning + Implementation'!$U$38,"")</f>
        <v>0</v>
      </c>
      <c r="S185" s="208">
        <f>IF($F113='New Instructions'!D16,'Planning + Implementation'!$W$38,"")</f>
        <v>0</v>
      </c>
    </row>
    <row r="186" spans="1:19" ht="20.75" customHeight="1" x14ac:dyDescent="0.5">
      <c r="A186">
        <f>'New Instructions'!$D$8</f>
        <v>0</v>
      </c>
      <c r="B186">
        <f>'New Instructions'!$D$10</f>
        <v>0</v>
      </c>
      <c r="C186">
        <f>'New Instructions'!$D$12</f>
        <v>0</v>
      </c>
      <c r="D186" s="209" t="str">
        <f t="shared" si="25"/>
        <v/>
      </c>
      <c r="E186" s="209" t="str">
        <f t="shared" si="29"/>
        <v/>
      </c>
      <c r="F186" s="208" t="str">
        <f t="shared" si="26"/>
        <v/>
      </c>
      <c r="G186" s="208" t="str">
        <f t="shared" si="26"/>
        <v>20</v>
      </c>
      <c r="H186" s="208" t="str">
        <f>LEFT('New Instructions'!D$16,2)</f>
        <v/>
      </c>
      <c r="I186" s="208" t="str">
        <f>IF(F43="","",'Planning + Implementation'!J42)</f>
        <v/>
      </c>
      <c r="Q186" s="208">
        <f>IF($F114='New Instructions'!D16,'Planning + Implementation'!$S$38,"")</f>
        <v>0</v>
      </c>
      <c r="R186" s="208">
        <f>IF($F114='New Instructions'!D16,'Planning + Implementation'!$U$38,"")</f>
        <v>0</v>
      </c>
      <c r="S186" s="208">
        <f>IF($F114='New Instructions'!D16,'Planning + Implementation'!$W$38,"")</f>
        <v>0</v>
      </c>
    </row>
    <row r="187" spans="1:19" ht="20.75" customHeight="1" x14ac:dyDescent="0.5">
      <c r="A187">
        <f>'New Instructions'!$D$8</f>
        <v>0</v>
      </c>
      <c r="B187">
        <f>'New Instructions'!$D$10</f>
        <v>0</v>
      </c>
      <c r="C187">
        <f>'New Instructions'!$D$12</f>
        <v>0</v>
      </c>
      <c r="D187" s="209" t="str">
        <f t="shared" si="25"/>
        <v/>
      </c>
      <c r="E187" s="209" t="str">
        <f t="shared" si="29"/>
        <v/>
      </c>
      <c r="F187" s="208" t="str">
        <f t="shared" si="26"/>
        <v/>
      </c>
      <c r="G187" s="208" t="str">
        <f t="shared" si="26"/>
        <v>20</v>
      </c>
      <c r="H187" s="208" t="str">
        <f>LEFT('New Instructions'!D$16,2)</f>
        <v/>
      </c>
      <c r="I187" s="208" t="str">
        <f>IF(F44="","",'Planning + Implementation'!K42)</f>
        <v/>
      </c>
      <c r="Q187" s="208">
        <f>IF($F115='New Instructions'!D16,'Planning + Implementation'!$S$38,"")</f>
        <v>0</v>
      </c>
      <c r="R187" s="208">
        <f>IF($F115='New Instructions'!D16,'Planning + Implementation'!$U$38,"")</f>
        <v>0</v>
      </c>
      <c r="S187" s="208">
        <f>IF($F115='New Instructions'!D16,'Planning + Implementation'!$W$38,"")</f>
        <v>0</v>
      </c>
    </row>
    <row r="188" spans="1:19" ht="20.75" customHeight="1" x14ac:dyDescent="0.5">
      <c r="A188">
        <f>'New Instructions'!$D$8</f>
        <v>0</v>
      </c>
      <c r="B188">
        <f>'New Instructions'!$D$10</f>
        <v>0</v>
      </c>
      <c r="C188">
        <f>'New Instructions'!$D$12</f>
        <v>0</v>
      </c>
      <c r="D188" s="209" t="str">
        <f t="shared" si="25"/>
        <v/>
      </c>
      <c r="E188" s="209" t="str">
        <f t="shared" si="29"/>
        <v/>
      </c>
      <c r="F188" s="208" t="str">
        <f t="shared" si="26"/>
        <v/>
      </c>
      <c r="G188" s="208" t="str">
        <f t="shared" si="26"/>
        <v>20</v>
      </c>
      <c r="H188" s="208" t="str">
        <f>LEFT('New Instructions'!D$16,2)</f>
        <v/>
      </c>
      <c r="I188" s="208" t="str">
        <f>IF(F45="","",'Planning + Implementation'!L42)</f>
        <v/>
      </c>
      <c r="Q188" s="208">
        <f>IF($F116='New Instructions'!D16,'Planning + Implementation'!$S$38,"")</f>
        <v>0</v>
      </c>
      <c r="R188" s="208">
        <f>IF($F116='New Instructions'!D16,'Planning + Implementation'!$U$38,"")</f>
        <v>0</v>
      </c>
      <c r="S188" s="208">
        <f>IF($F116='New Instructions'!D16,'Planning + Implementation'!$W$38,"")</f>
        <v>0</v>
      </c>
    </row>
    <row r="189" spans="1:19" ht="20.75" customHeight="1" x14ac:dyDescent="0.5">
      <c r="A189">
        <f>'New Instructions'!$D$8</f>
        <v>0</v>
      </c>
      <c r="B189">
        <f>'New Instructions'!$D$10</f>
        <v>0</v>
      </c>
      <c r="C189">
        <f>'New Instructions'!$D$12</f>
        <v>0</v>
      </c>
      <c r="D189" s="209" t="str">
        <f t="shared" si="25"/>
        <v/>
      </c>
      <c r="E189" s="209" t="str">
        <f t="shared" si="29"/>
        <v/>
      </c>
      <c r="F189" s="208" t="str">
        <f t="shared" si="26"/>
        <v/>
      </c>
      <c r="G189" s="208" t="str">
        <f t="shared" si="26"/>
        <v>20</v>
      </c>
      <c r="H189" s="208" t="str">
        <f>LEFT('New Instructions'!D$16,2)</f>
        <v/>
      </c>
      <c r="I189" s="208" t="str">
        <f>IF(F46="","",'Planning + Implementation'!M42)</f>
        <v/>
      </c>
      <c r="Q189" s="208">
        <f>IF($F117='New Instructions'!D16,'Planning + Implementation'!$S$38,"")</f>
        <v>0</v>
      </c>
      <c r="R189" s="208">
        <f>IF($F117='New Instructions'!D16,'Planning + Implementation'!$U$38,"")</f>
        <v>0</v>
      </c>
      <c r="S189" s="208">
        <f>IF($F117='New Instructions'!D16,'Planning + Implementation'!$W$38,"")</f>
        <v>0</v>
      </c>
    </row>
    <row r="190" spans="1:19" ht="20.75" customHeight="1" x14ac:dyDescent="0.5">
      <c r="A190">
        <f>'New Instructions'!$D$8</f>
        <v>0</v>
      </c>
      <c r="B190">
        <f>'New Instructions'!$D$10</f>
        <v>0</v>
      </c>
      <c r="C190">
        <f>'New Instructions'!$D$12</f>
        <v>0</v>
      </c>
      <c r="D190" s="209" t="str">
        <f t="shared" si="25"/>
        <v/>
      </c>
      <c r="E190" s="209" t="str">
        <f t="shared" si="29"/>
        <v/>
      </c>
      <c r="F190" s="208" t="str">
        <f t="shared" si="26"/>
        <v/>
      </c>
      <c r="G190" s="208" t="str">
        <f t="shared" si="26"/>
        <v>20</v>
      </c>
      <c r="H190" s="208" t="str">
        <f>LEFT('New Instructions'!D$16,2)</f>
        <v/>
      </c>
      <c r="I190" s="208" t="str">
        <f>IF(F47="","",'Planning + Implementation'!N42)</f>
        <v/>
      </c>
      <c r="Q190" s="208">
        <f>IF($F118='New Instructions'!D16,'Planning + Implementation'!$S$38,"")</f>
        <v>0</v>
      </c>
      <c r="R190" s="208">
        <f>IF($F118='New Instructions'!D16,'Planning + Implementation'!$U$38,"")</f>
        <v>0</v>
      </c>
      <c r="S190" s="208">
        <f>IF($F118='New Instructions'!D16,'Planning + Implementation'!$W$38,"")</f>
        <v>0</v>
      </c>
    </row>
    <row r="191" spans="1:19" ht="20.75" customHeight="1" x14ac:dyDescent="0.5">
      <c r="A191">
        <f>'New Instructions'!$D$8</f>
        <v>0</v>
      </c>
      <c r="B191">
        <f>'New Instructions'!$D$10</f>
        <v>0</v>
      </c>
      <c r="C191">
        <f>'New Instructions'!$D$12</f>
        <v>0</v>
      </c>
      <c r="D191" s="209" t="str">
        <f t="shared" si="25"/>
        <v/>
      </c>
      <c r="E191" s="209" t="str">
        <f t="shared" si="29"/>
        <v/>
      </c>
      <c r="F191" s="208" t="str">
        <f t="shared" si="26"/>
        <v/>
      </c>
      <c r="G191" s="208" t="str">
        <f t="shared" si="26"/>
        <v>20</v>
      </c>
      <c r="H191" s="208" t="str">
        <f>LEFT('New Instructions'!D$16,2)</f>
        <v/>
      </c>
      <c r="I191" s="208" t="str">
        <f>IF(F48="","",'Planning + Implementation'!O42)</f>
        <v/>
      </c>
      <c r="Q191" s="208">
        <f>IF($F119='New Instructions'!D16,'Planning + Implementation'!$S$38,"")</f>
        <v>0</v>
      </c>
      <c r="R191" s="208">
        <f>IF($F119='New Instructions'!D16,'Planning + Implementation'!$U$38,"")</f>
        <v>0</v>
      </c>
      <c r="S191" s="208">
        <f>IF($F119='New Instructions'!D16,'Planning + Implementation'!$W$38,"")</f>
        <v>0</v>
      </c>
    </row>
    <row r="192" spans="1:19" ht="20.75" customHeight="1" x14ac:dyDescent="0.5">
      <c r="A192">
        <f>'New Instructions'!$D$8</f>
        <v>0</v>
      </c>
      <c r="B192">
        <f>'New Instructions'!$D$10</f>
        <v>0</v>
      </c>
      <c r="C192">
        <f>'New Instructions'!$D$12</f>
        <v>0</v>
      </c>
      <c r="D192" s="209" t="str">
        <f t="shared" si="25"/>
        <v>Planning + Implementation</v>
      </c>
      <c r="E192" s="209" t="str">
        <f t="shared" si="29"/>
        <v>Stage 3</v>
      </c>
      <c r="F192" s="208" t="str">
        <f t="shared" si="26"/>
        <v>20</v>
      </c>
      <c r="G192" s="208" t="str">
        <f t="shared" si="26"/>
        <v>2020</v>
      </c>
      <c r="H192" s="208" t="str">
        <f>LEFT('New Instructions'!D$16,2)</f>
        <v/>
      </c>
      <c r="I192" s="208" t="str">
        <f>IF(F49="","",'Planning + Implementation'!P42)</f>
        <v/>
      </c>
      <c r="Q192" s="208">
        <f>IF($F120='New Instructions'!D16,'Planning + Implementation'!$S$38,"")</f>
        <v>0</v>
      </c>
      <c r="R192" s="208">
        <f>IF($F120='New Instructions'!D16,'Planning + Implementation'!$U$38,"")</f>
        <v>0</v>
      </c>
      <c r="S192" s="208">
        <f>IF($F120='New Instructions'!D16,'Planning + Implementation'!$W$38,"")</f>
        <v>0</v>
      </c>
    </row>
    <row r="193" spans="1:19" ht="20.75" customHeight="1" x14ac:dyDescent="0.5">
      <c r="A193">
        <f>'New Instructions'!$D$8</f>
        <v>0</v>
      </c>
      <c r="B193">
        <f>'New Instructions'!$D$10</f>
        <v>0</v>
      </c>
      <c r="C193">
        <f>'New Instructions'!$D$12</f>
        <v>0</v>
      </c>
      <c r="D193" s="209" t="str">
        <f t="shared" si="25"/>
        <v>Planning + Implementation</v>
      </c>
      <c r="E193" s="209" t="str">
        <f t="shared" ref="E193:E204" si="30">IF(F193="","","Stage 4")</f>
        <v>Stage 4</v>
      </c>
      <c r="F193" s="208" t="str">
        <f t="shared" si="26"/>
        <v>20</v>
      </c>
      <c r="G193" s="208" t="str">
        <f t="shared" si="26"/>
        <v>2021</v>
      </c>
      <c r="H193" s="208" t="str">
        <f>LEFT('New Instructions'!D$16,2)</f>
        <v/>
      </c>
      <c r="I193" s="208">
        <f>'Planning + Implementation'!E56</f>
        <v>0</v>
      </c>
      <c r="Q193" s="208" t="str">
        <f>IF($F121='New Instructions'!D16,'Planning + Implementation'!$S$52,"")</f>
        <v/>
      </c>
      <c r="R193" s="208" t="str">
        <f>IF($F121='New Instructions'!D16,'Planning + Implementation'!$U$52,"")</f>
        <v/>
      </c>
      <c r="S193" s="208" t="str">
        <f>IF($F121='New Instructions'!D16,'Planning + Implementation'!$W$52,"")</f>
        <v/>
      </c>
    </row>
    <row r="194" spans="1:19" ht="20.75" customHeight="1" x14ac:dyDescent="0.5">
      <c r="A194">
        <f>'New Instructions'!$D$8</f>
        <v>0</v>
      </c>
      <c r="B194">
        <f>'New Instructions'!$D$10</f>
        <v>0</v>
      </c>
      <c r="C194">
        <f>'New Instructions'!$D$12</f>
        <v>0</v>
      </c>
      <c r="D194" s="209" t="str">
        <f t="shared" si="25"/>
        <v>Planning + Implementation</v>
      </c>
      <c r="E194" s="209" t="str">
        <f t="shared" si="30"/>
        <v>Stage 4</v>
      </c>
      <c r="F194" s="208" t="str">
        <f t="shared" si="26"/>
        <v>20</v>
      </c>
      <c r="G194" s="208" t="str">
        <f t="shared" si="26"/>
        <v>2022</v>
      </c>
      <c r="H194" s="208" t="str">
        <f>LEFT('New Instructions'!D$16,2)</f>
        <v/>
      </c>
      <c r="I194" s="208">
        <f>'Planning + Implementation'!F56</f>
        <v>0</v>
      </c>
      <c r="Q194" s="208" t="str">
        <f>IF($F122='New Instructions'!D16,'Planning + Implementation'!$S$52,"")</f>
        <v/>
      </c>
      <c r="R194" s="208" t="str">
        <f>IF($F122='New Instructions'!D16,'Planning + Implementation'!$U$52,"")</f>
        <v/>
      </c>
      <c r="S194" s="208" t="str">
        <f>IF($F122='New Instructions'!D16,'Planning + Implementation'!$W$52,"")</f>
        <v/>
      </c>
    </row>
    <row r="195" spans="1:19" ht="20.75" customHeight="1" x14ac:dyDescent="0.5">
      <c r="A195">
        <f>'New Instructions'!$D$8</f>
        <v>0</v>
      </c>
      <c r="B195">
        <f>'New Instructions'!$D$10</f>
        <v>0</v>
      </c>
      <c r="C195">
        <f>'New Instructions'!$D$12</f>
        <v>0</v>
      </c>
      <c r="D195" s="209" t="str">
        <f t="shared" si="25"/>
        <v>Planning + Implementation</v>
      </c>
      <c r="E195" s="209" t="str">
        <f t="shared" si="30"/>
        <v>Stage 4</v>
      </c>
      <c r="F195" s="208" t="str">
        <f t="shared" si="26"/>
        <v>20</v>
      </c>
      <c r="G195" s="208" t="str">
        <f t="shared" si="26"/>
        <v>2023</v>
      </c>
      <c r="H195" s="208" t="str">
        <f>LEFT('New Instructions'!D$16,2)</f>
        <v/>
      </c>
      <c r="I195" s="208">
        <f>'Planning + Implementation'!G56</f>
        <v>0</v>
      </c>
      <c r="Q195" s="208" t="str">
        <f>IF($F123='New Instructions'!D16,'Planning + Implementation'!$S$52,"")</f>
        <v/>
      </c>
      <c r="R195" s="208" t="str">
        <f>IF($F123='New Instructions'!D16,'Planning + Implementation'!$U$52,"")</f>
        <v/>
      </c>
      <c r="S195" s="208" t="str">
        <f>IF($F123='New Instructions'!D16,'Planning + Implementation'!$W$52,"")</f>
        <v/>
      </c>
    </row>
    <row r="196" spans="1:19" ht="20.75" customHeight="1" x14ac:dyDescent="0.5">
      <c r="A196">
        <f>'New Instructions'!$D$8</f>
        <v>0</v>
      </c>
      <c r="B196">
        <f>'New Instructions'!$D$10</f>
        <v>0</v>
      </c>
      <c r="C196">
        <f>'New Instructions'!$D$12</f>
        <v>0</v>
      </c>
      <c r="D196" s="209" t="str">
        <f t="shared" si="25"/>
        <v/>
      </c>
      <c r="E196" s="209" t="str">
        <f t="shared" si="30"/>
        <v/>
      </c>
      <c r="F196" s="208" t="str">
        <f t="shared" si="26"/>
        <v/>
      </c>
      <c r="G196" s="208" t="str">
        <f t="shared" si="26"/>
        <v>20</v>
      </c>
      <c r="H196" s="208" t="str">
        <f>LEFT('New Instructions'!D$16,2)</f>
        <v/>
      </c>
      <c r="I196" s="208">
        <f>'Planning + Implementation'!H56</f>
        <v>0</v>
      </c>
      <c r="Q196" s="208" t="str">
        <f>IF($F124='New Instructions'!D16,'Planning + Implementation'!$S$52,"")</f>
        <v/>
      </c>
      <c r="R196" s="208" t="str">
        <f>IF($F124='New Instructions'!D16,'Planning + Implementation'!$U$52,"")</f>
        <v/>
      </c>
      <c r="S196" s="208" t="str">
        <f>IF($F124='New Instructions'!D16,'Planning + Implementation'!$W$52,"")</f>
        <v/>
      </c>
    </row>
    <row r="197" spans="1:19" ht="20.75" customHeight="1" x14ac:dyDescent="0.5">
      <c r="A197">
        <f>'New Instructions'!$D$8</f>
        <v>0</v>
      </c>
      <c r="B197">
        <f>'New Instructions'!$D$10</f>
        <v>0</v>
      </c>
      <c r="C197">
        <f>'New Instructions'!$D$12</f>
        <v>0</v>
      </c>
      <c r="D197" s="209" t="str">
        <f t="shared" si="25"/>
        <v/>
      </c>
      <c r="E197" s="209" t="str">
        <f t="shared" si="30"/>
        <v/>
      </c>
      <c r="F197" s="208" t="str">
        <f t="shared" si="26"/>
        <v/>
      </c>
      <c r="G197" s="208" t="str">
        <f t="shared" si="26"/>
        <v>20</v>
      </c>
      <c r="H197" s="208" t="str">
        <f>LEFT('New Instructions'!D$16,2)</f>
        <v/>
      </c>
      <c r="I197" s="208">
        <f>'Planning + Implementation'!I56</f>
        <v>0</v>
      </c>
      <c r="Q197" s="208">
        <f>IF($F125='New Instructions'!D16,'Planning + Implementation'!$S$52,"")</f>
        <v>0</v>
      </c>
      <c r="R197" s="208">
        <f>IF($F125='New Instructions'!D16,'Planning + Implementation'!$U$52,"")</f>
        <v>0</v>
      </c>
      <c r="S197" s="208">
        <f>IF($F125='New Instructions'!D16,'Planning + Implementation'!$W$52,"")</f>
        <v>0</v>
      </c>
    </row>
    <row r="198" spans="1:19" ht="20.75" customHeight="1" x14ac:dyDescent="0.5">
      <c r="A198">
        <f>'New Instructions'!$D$8</f>
        <v>0</v>
      </c>
      <c r="B198">
        <f>'New Instructions'!$D$10</f>
        <v>0</v>
      </c>
      <c r="C198">
        <f>'New Instructions'!$D$12</f>
        <v>0</v>
      </c>
      <c r="D198" s="209" t="str">
        <f t="shared" si="25"/>
        <v/>
      </c>
      <c r="E198" s="209" t="str">
        <f t="shared" si="30"/>
        <v/>
      </c>
      <c r="F198" s="208" t="str">
        <f t="shared" si="26"/>
        <v/>
      </c>
      <c r="G198" s="208" t="str">
        <f t="shared" si="26"/>
        <v>20</v>
      </c>
      <c r="H198" s="208" t="str">
        <f>LEFT('New Instructions'!D$16,2)</f>
        <v/>
      </c>
      <c r="I198" s="208">
        <f>'Planning + Implementation'!J56</f>
        <v>0</v>
      </c>
      <c r="Q198" s="208">
        <f>IF($F126='New Instructions'!D16,'Planning + Implementation'!$S$52,"")</f>
        <v>0</v>
      </c>
      <c r="R198" s="208">
        <f>IF($F126='New Instructions'!D16,'Planning + Implementation'!$U$52,"")</f>
        <v>0</v>
      </c>
      <c r="S198" s="208">
        <f>IF($F126='New Instructions'!D16,'Planning + Implementation'!$W$52,"")</f>
        <v>0</v>
      </c>
    </row>
    <row r="199" spans="1:19" ht="20.75" customHeight="1" x14ac:dyDescent="0.5">
      <c r="A199">
        <f>'New Instructions'!$D$8</f>
        <v>0</v>
      </c>
      <c r="B199">
        <f>'New Instructions'!$D$10</f>
        <v>0</v>
      </c>
      <c r="C199">
        <f>'New Instructions'!$D$12</f>
        <v>0</v>
      </c>
      <c r="D199" s="209" t="str">
        <f t="shared" si="25"/>
        <v/>
      </c>
      <c r="E199" s="209" t="str">
        <f t="shared" si="30"/>
        <v/>
      </c>
      <c r="F199" s="208" t="str">
        <f t="shared" si="26"/>
        <v/>
      </c>
      <c r="G199" s="208" t="str">
        <f t="shared" si="26"/>
        <v>20</v>
      </c>
      <c r="H199" s="208" t="str">
        <f>LEFT('New Instructions'!D$16,2)</f>
        <v/>
      </c>
      <c r="I199" s="208">
        <f>'Planning + Implementation'!K56</f>
        <v>0</v>
      </c>
      <c r="Q199" s="208">
        <f>IF($F127='New Instructions'!D16,'Planning + Implementation'!$S$52,"")</f>
        <v>0</v>
      </c>
      <c r="R199" s="208">
        <f>IF($F127='New Instructions'!D16,'Planning + Implementation'!$U$52,"")</f>
        <v>0</v>
      </c>
      <c r="S199" s="208">
        <f>IF($F127='New Instructions'!D16,'Planning + Implementation'!$W$52,"")</f>
        <v>0</v>
      </c>
    </row>
    <row r="200" spans="1:19" ht="20.75" customHeight="1" x14ac:dyDescent="0.5">
      <c r="A200">
        <f>'New Instructions'!$D$8</f>
        <v>0</v>
      </c>
      <c r="B200">
        <f>'New Instructions'!$D$10</f>
        <v>0</v>
      </c>
      <c r="C200">
        <f>'New Instructions'!$D$12</f>
        <v>0</v>
      </c>
      <c r="D200" s="209" t="str">
        <f t="shared" si="25"/>
        <v/>
      </c>
      <c r="E200" s="209" t="str">
        <f t="shared" si="30"/>
        <v/>
      </c>
      <c r="F200" s="208" t="str">
        <f t="shared" si="26"/>
        <v/>
      </c>
      <c r="G200" s="208" t="str">
        <f t="shared" si="26"/>
        <v>20</v>
      </c>
      <c r="H200" s="208" t="str">
        <f>LEFT('New Instructions'!D$16,2)</f>
        <v/>
      </c>
      <c r="I200" s="208">
        <f>'Planning + Implementation'!L56</f>
        <v>0</v>
      </c>
      <c r="Q200" s="208">
        <f>IF($F128='New Instructions'!D16,'Planning + Implementation'!$S$52,"")</f>
        <v>0</v>
      </c>
      <c r="R200" s="208">
        <f>IF($F128='New Instructions'!D16,'Planning + Implementation'!$U$52,"")</f>
        <v>0</v>
      </c>
      <c r="S200" s="208">
        <f>IF($F128='New Instructions'!D16,'Planning + Implementation'!$W$52,"")</f>
        <v>0</v>
      </c>
    </row>
    <row r="201" spans="1:19" ht="20.75" customHeight="1" x14ac:dyDescent="0.5">
      <c r="A201">
        <f>'New Instructions'!$D$8</f>
        <v>0</v>
      </c>
      <c r="B201">
        <f>'New Instructions'!$D$10</f>
        <v>0</v>
      </c>
      <c r="C201">
        <f>'New Instructions'!$D$12</f>
        <v>0</v>
      </c>
      <c r="D201" s="209" t="str">
        <f t="shared" si="25"/>
        <v/>
      </c>
      <c r="E201" s="209" t="str">
        <f t="shared" si="30"/>
        <v/>
      </c>
      <c r="F201" s="208" t="str">
        <f t="shared" si="26"/>
        <v/>
      </c>
      <c r="G201" s="208" t="str">
        <f t="shared" si="26"/>
        <v>20</v>
      </c>
      <c r="H201" s="208" t="str">
        <f>LEFT('New Instructions'!D$16,2)</f>
        <v/>
      </c>
      <c r="I201" s="208">
        <f>'Planning + Implementation'!M56</f>
        <v>0</v>
      </c>
      <c r="Q201" s="208">
        <f>IF($F129='New Instructions'!D16,'Planning + Implementation'!$S$52,"")</f>
        <v>0</v>
      </c>
      <c r="R201" s="208">
        <f>IF($F129='New Instructions'!D16,'Planning + Implementation'!$U$52,"")</f>
        <v>0</v>
      </c>
      <c r="S201" s="208">
        <f>IF($F129='New Instructions'!D16,'Planning + Implementation'!$W$52,"")</f>
        <v>0</v>
      </c>
    </row>
    <row r="202" spans="1:19" ht="20.75" customHeight="1" x14ac:dyDescent="0.5">
      <c r="A202">
        <f>'New Instructions'!$D$8</f>
        <v>0</v>
      </c>
      <c r="B202">
        <f>'New Instructions'!$D$10</f>
        <v>0</v>
      </c>
      <c r="C202">
        <f>'New Instructions'!$D$12</f>
        <v>0</v>
      </c>
      <c r="D202" s="209" t="str">
        <f t="shared" si="25"/>
        <v/>
      </c>
      <c r="E202" s="209" t="str">
        <f t="shared" si="30"/>
        <v/>
      </c>
      <c r="F202" s="208" t="str">
        <f t="shared" si="26"/>
        <v/>
      </c>
      <c r="G202" s="208" t="str">
        <f t="shared" si="26"/>
        <v>20</v>
      </c>
      <c r="H202" s="208" t="str">
        <f>LEFT('New Instructions'!D$16,2)</f>
        <v/>
      </c>
      <c r="I202" s="208">
        <f>'Planning + Implementation'!N56</f>
        <v>0</v>
      </c>
      <c r="Q202" s="208">
        <f>IF($F130='New Instructions'!D16,'Planning + Implementation'!$S$52,"")</f>
        <v>0</v>
      </c>
      <c r="R202" s="208">
        <f>IF($F130='New Instructions'!D16,'Planning + Implementation'!$U$52,"")</f>
        <v>0</v>
      </c>
      <c r="S202" s="208">
        <f>IF($F130='New Instructions'!D16,'Planning + Implementation'!$W$52,"")</f>
        <v>0</v>
      </c>
    </row>
    <row r="203" spans="1:19" ht="20.75" customHeight="1" x14ac:dyDescent="0.5">
      <c r="A203">
        <f>'New Instructions'!$D$8</f>
        <v>0</v>
      </c>
      <c r="B203">
        <f>'New Instructions'!$D$10</f>
        <v>0</v>
      </c>
      <c r="C203">
        <f>'New Instructions'!$D$12</f>
        <v>0</v>
      </c>
      <c r="D203" s="209" t="str">
        <f t="shared" si="25"/>
        <v/>
      </c>
      <c r="E203" s="209" t="str">
        <f t="shared" si="30"/>
        <v/>
      </c>
      <c r="F203" s="208" t="str">
        <f t="shared" si="26"/>
        <v/>
      </c>
      <c r="G203" s="208" t="str">
        <f t="shared" si="26"/>
        <v>20</v>
      </c>
      <c r="H203" s="208" t="str">
        <f>LEFT('New Instructions'!D$16,2)</f>
        <v/>
      </c>
      <c r="I203" s="208">
        <f>'Planning + Implementation'!O56</f>
        <v>0</v>
      </c>
      <c r="Q203" s="208">
        <f>IF($F131='New Instructions'!D16,'Planning + Implementation'!$S$52,"")</f>
        <v>0</v>
      </c>
      <c r="R203" s="208">
        <f>IF($F131='New Instructions'!D16,'Planning + Implementation'!$U$52,"")</f>
        <v>0</v>
      </c>
      <c r="S203" s="208">
        <f>IF($F131='New Instructions'!D16,'Planning + Implementation'!$W$52,"")</f>
        <v>0</v>
      </c>
    </row>
    <row r="204" spans="1:19" ht="20.75" customHeight="1" x14ac:dyDescent="0.5">
      <c r="A204">
        <f>'New Instructions'!$D$8</f>
        <v>0</v>
      </c>
      <c r="B204">
        <f>'New Instructions'!$D$10</f>
        <v>0</v>
      </c>
      <c r="C204">
        <f>'New Instructions'!$D$12</f>
        <v>0</v>
      </c>
      <c r="D204" s="209" t="str">
        <f t="shared" si="25"/>
        <v/>
      </c>
      <c r="E204" s="209" t="str">
        <f t="shared" si="30"/>
        <v/>
      </c>
      <c r="F204" s="208" t="str">
        <f t="shared" si="26"/>
        <v/>
      </c>
      <c r="G204" s="208">
        <f t="shared" si="26"/>
        <v>0</v>
      </c>
      <c r="H204" s="208" t="str">
        <f>LEFT('New Instructions'!D$16,2)</f>
        <v/>
      </c>
      <c r="I204" s="208">
        <f>'Planning + Implementation'!P56</f>
        <v>0</v>
      </c>
      <c r="Q204" s="208">
        <f>IF($F132='New Instructions'!D16,'Planning + Implementation'!$S$52,"")</f>
        <v>0</v>
      </c>
      <c r="R204" s="208">
        <f>IF($F132='New Instructions'!D16,'Planning + Implementation'!$U$52,"")</f>
        <v>0</v>
      </c>
      <c r="S204" s="208">
        <f>IF($F132='New Instructions'!D16,'Planning + Implementation'!$W$52,"")</f>
        <v>0</v>
      </c>
    </row>
    <row r="205" spans="1:19" ht="20.75" customHeight="1" x14ac:dyDescent="0.5">
      <c r="A205">
        <f>'New Instructions'!$D$8</f>
        <v>0</v>
      </c>
      <c r="B205">
        <f>'New Instructions'!$D$10</f>
        <v>0</v>
      </c>
      <c r="C205">
        <f>'New Instructions'!$D$12</f>
        <v>0</v>
      </c>
      <c r="D205" s="209" t="str">
        <f>IF(F205="","","Planning + Implementation")</f>
        <v/>
      </c>
      <c r="E205" s="208" t="str">
        <f>'Planning + Implementation'!C19</f>
        <v>PI1A</v>
      </c>
      <c r="F205" s="208" t="str">
        <f t="shared" si="26"/>
        <v/>
      </c>
      <c r="G205" s="208">
        <f>'New Instructions'!$D$18</f>
        <v>0</v>
      </c>
      <c r="H205" s="208" t="str">
        <f>LEFT('New Instructions'!D$16,2)</f>
        <v/>
      </c>
      <c r="J205" s="208" t="str">
        <f t="shared" ref="J205:J218" si="31">IF(AND(K205="Yes",L205="Yes"),"Green",IF(AND(K205="Yes",L205="Partly"),"Orange",IF(AND(K205="Yes",OR(L205="No",L205=0)),"Red",IF(OR(K205="No",K205=0),"Grey"))))</f>
        <v>Red</v>
      </c>
      <c r="K205" s="208" t="str">
        <f>'Planning + Implementation'!G19</f>
        <v>Yes</v>
      </c>
      <c r="L205" s="208">
        <f>'Planning + Implementation'!I19</f>
        <v>0</v>
      </c>
      <c r="M205" s="210" t="str">
        <f>'Planning + Implementation'!K19</f>
        <v>dd.mm.yy</v>
      </c>
      <c r="N205" s="208">
        <f>'Planning + Implementation'!L19</f>
        <v>0</v>
      </c>
      <c r="O205" s="208">
        <f>'Planning + Implementation'!M19</f>
        <v>0</v>
      </c>
      <c r="P205" s="208">
        <f>'Planning + Implementation'!N19</f>
        <v>0</v>
      </c>
      <c r="Q205" s="208">
        <f>'Planning + Implementation'!S19</f>
        <v>0</v>
      </c>
      <c r="R205" s="208">
        <f>'Planning + Implementation'!U19</f>
        <v>0</v>
      </c>
      <c r="S205" s="208">
        <f>'Planning + Implementation'!W19</f>
        <v>0</v>
      </c>
    </row>
    <row r="206" spans="1:19" ht="20.75" customHeight="1" x14ac:dyDescent="0.5">
      <c r="A206">
        <f>'New Instructions'!$D$8</f>
        <v>0</v>
      </c>
      <c r="B206">
        <f>'New Instructions'!$D$10</f>
        <v>0</v>
      </c>
      <c r="C206">
        <f>'New Instructions'!$D$12</f>
        <v>0</v>
      </c>
      <c r="D206" s="209" t="str">
        <f t="shared" si="25"/>
        <v/>
      </c>
      <c r="E206" s="208" t="str">
        <f>'Planning + Implementation'!C20</f>
        <v>PI1B</v>
      </c>
      <c r="F206" s="208" t="str">
        <f t="shared" si="26"/>
        <v/>
      </c>
      <c r="G206" s="208">
        <f>'New Instructions'!$D$18</f>
        <v>0</v>
      </c>
      <c r="H206" s="208" t="str">
        <f>LEFT('New Instructions'!D$16,2)</f>
        <v/>
      </c>
      <c r="J206" s="208" t="str">
        <f t="shared" si="31"/>
        <v>Red</v>
      </c>
      <c r="K206" s="208" t="str">
        <f>'Planning + Implementation'!G20</f>
        <v>Yes</v>
      </c>
      <c r="L206" s="208">
        <f>'Planning + Implementation'!I20</f>
        <v>0</v>
      </c>
      <c r="M206" s="210" t="str">
        <f>'Planning + Implementation'!K20</f>
        <v>dd.mm.yy</v>
      </c>
      <c r="N206" s="208">
        <f>'Planning + Implementation'!L20</f>
        <v>0</v>
      </c>
      <c r="O206" s="208">
        <f>'Planning + Implementation'!M20</f>
        <v>0</v>
      </c>
      <c r="P206" s="208">
        <f>'Planning + Implementation'!N20</f>
        <v>0</v>
      </c>
      <c r="Q206" s="208">
        <f>'Planning + Implementation'!S20</f>
        <v>0</v>
      </c>
      <c r="R206" s="208">
        <f>'Planning + Implementation'!U20</f>
        <v>0</v>
      </c>
      <c r="S206" s="208">
        <f>'Planning + Implementation'!W20</f>
        <v>0</v>
      </c>
    </row>
    <row r="207" spans="1:19" ht="20.75" customHeight="1" x14ac:dyDescent="0.5">
      <c r="A207">
        <f>'New Instructions'!$D$8</f>
        <v>0</v>
      </c>
      <c r="B207">
        <f>'New Instructions'!$D$10</f>
        <v>0</v>
      </c>
      <c r="C207">
        <f>'New Instructions'!$D$12</f>
        <v>0</v>
      </c>
      <c r="D207" s="209" t="str">
        <f t="shared" si="25"/>
        <v/>
      </c>
      <c r="E207" s="208" t="str">
        <f>'Planning + Implementation'!C21</f>
        <v>PI1C</v>
      </c>
      <c r="F207" s="208" t="str">
        <f t="shared" si="26"/>
        <v/>
      </c>
      <c r="G207" s="208">
        <f>'New Instructions'!$D$18</f>
        <v>0</v>
      </c>
      <c r="H207" s="208" t="str">
        <f>LEFT('New Instructions'!D$16,2)</f>
        <v/>
      </c>
      <c r="J207" s="208" t="str">
        <f t="shared" si="31"/>
        <v>Red</v>
      </c>
      <c r="K207" s="208" t="str">
        <f>'Planning + Implementation'!G21</f>
        <v>Yes</v>
      </c>
      <c r="L207" s="208">
        <f>'Planning + Implementation'!I21</f>
        <v>0</v>
      </c>
      <c r="M207" s="210" t="str">
        <f>'Planning + Implementation'!K21</f>
        <v>dd.mm.yy</v>
      </c>
      <c r="N207" s="208">
        <f>'Planning + Implementation'!L21</f>
        <v>0</v>
      </c>
      <c r="O207" s="208">
        <f>'Planning + Implementation'!M21</f>
        <v>0</v>
      </c>
      <c r="P207" s="208">
        <f>'Planning + Implementation'!N21</f>
        <v>0</v>
      </c>
      <c r="Q207" s="208">
        <f>'Planning + Implementation'!S21</f>
        <v>0</v>
      </c>
      <c r="R207" s="208">
        <f>'Planning + Implementation'!U21</f>
        <v>0</v>
      </c>
      <c r="S207" s="208">
        <f>'Planning + Implementation'!W21</f>
        <v>0</v>
      </c>
    </row>
    <row r="208" spans="1:19" ht="20.75" customHeight="1" x14ac:dyDescent="0.5">
      <c r="A208">
        <f>'New Instructions'!$D$8</f>
        <v>0</v>
      </c>
      <c r="B208">
        <f>'New Instructions'!$D$10</f>
        <v>0</v>
      </c>
      <c r="C208">
        <f>'New Instructions'!$D$12</f>
        <v>0</v>
      </c>
      <c r="D208" s="209" t="str">
        <f t="shared" si="25"/>
        <v/>
      </c>
      <c r="E208" s="208" t="str">
        <f>'Planning + Implementation'!C32</f>
        <v>PI2A</v>
      </c>
      <c r="F208" s="208" t="str">
        <f t="shared" si="26"/>
        <v/>
      </c>
      <c r="G208" s="208">
        <f>'New Instructions'!$D$18</f>
        <v>0</v>
      </c>
      <c r="H208" s="208" t="str">
        <f>LEFT('New Instructions'!D$16,2)</f>
        <v/>
      </c>
      <c r="J208" s="208" t="str">
        <f t="shared" si="31"/>
        <v>Grey</v>
      </c>
      <c r="K208" s="208">
        <f>'Planning + Implementation'!G32</f>
        <v>0</v>
      </c>
      <c r="L208" s="208">
        <f>'Planning + Implementation'!I32</f>
        <v>0</v>
      </c>
      <c r="M208" s="210" t="str">
        <f>'Planning + Implementation'!K32</f>
        <v>dd.mm.yy</v>
      </c>
      <c r="N208" s="208">
        <f>'Planning + Implementation'!L32</f>
        <v>0</v>
      </c>
      <c r="O208" s="208">
        <f>'Planning + Implementation'!M32</f>
        <v>0</v>
      </c>
      <c r="P208" s="208">
        <f>'Planning + Implementation'!N32</f>
        <v>0</v>
      </c>
      <c r="Q208" s="208">
        <f>'Planning + Implementation'!S32</f>
        <v>0</v>
      </c>
      <c r="R208" s="208">
        <f>'Planning + Implementation'!U32</f>
        <v>0</v>
      </c>
      <c r="S208" s="208">
        <f>'Planning + Implementation'!W32</f>
        <v>0</v>
      </c>
    </row>
    <row r="209" spans="1:19" ht="20.75" customHeight="1" x14ac:dyDescent="0.5">
      <c r="A209">
        <f>'New Instructions'!$D$8</f>
        <v>0</v>
      </c>
      <c r="B209">
        <f>'New Instructions'!$D$10</f>
        <v>0</v>
      </c>
      <c r="C209">
        <f>'New Instructions'!$D$12</f>
        <v>0</v>
      </c>
      <c r="D209" s="209" t="str">
        <f t="shared" si="25"/>
        <v/>
      </c>
      <c r="E209" s="208" t="str">
        <f>'Planning + Implementation'!C33</f>
        <v>PI2B</v>
      </c>
      <c r="F209" s="208" t="str">
        <f t="shared" si="26"/>
        <v/>
      </c>
      <c r="G209" s="208">
        <f>'New Instructions'!$D$18</f>
        <v>0</v>
      </c>
      <c r="H209" s="208" t="str">
        <f>LEFT('New Instructions'!D$16,2)</f>
        <v/>
      </c>
      <c r="J209" s="208" t="str">
        <f t="shared" si="31"/>
        <v>Grey</v>
      </c>
      <c r="K209" s="208">
        <f>'Planning + Implementation'!G33</f>
        <v>0</v>
      </c>
      <c r="L209" s="208">
        <f>'Planning + Implementation'!I33</f>
        <v>0</v>
      </c>
      <c r="M209" s="210" t="str">
        <f>'Planning + Implementation'!K33</f>
        <v>dd.mm.yy</v>
      </c>
      <c r="N209" s="208">
        <f>'Planning + Implementation'!L33</f>
        <v>0</v>
      </c>
      <c r="O209" s="208">
        <f>'Planning + Implementation'!M33</f>
        <v>0</v>
      </c>
      <c r="P209" s="208">
        <f>'Planning + Implementation'!N33</f>
        <v>0</v>
      </c>
      <c r="Q209" s="208">
        <f>'Planning + Implementation'!S33</f>
        <v>0</v>
      </c>
      <c r="R209" s="208">
        <f>'Planning + Implementation'!U33</f>
        <v>0</v>
      </c>
      <c r="S209" s="208">
        <f>'Planning + Implementation'!W33</f>
        <v>0</v>
      </c>
    </row>
    <row r="210" spans="1:19" ht="20.75" customHeight="1" x14ac:dyDescent="0.5">
      <c r="A210">
        <f>'New Instructions'!$D$8</f>
        <v>0</v>
      </c>
      <c r="B210">
        <f>'New Instructions'!$D$10</f>
        <v>0</v>
      </c>
      <c r="C210">
        <f>'New Instructions'!$D$12</f>
        <v>0</v>
      </c>
      <c r="D210" s="209" t="str">
        <f t="shared" ref="D210:D218" si="32">IF(F210="","","Planning + Implementation")</f>
        <v/>
      </c>
      <c r="E210" s="208" t="str">
        <f>'Planning + Implementation'!C34</f>
        <v>PI2C</v>
      </c>
      <c r="F210" s="208" t="str">
        <f t="shared" si="26"/>
        <v/>
      </c>
      <c r="G210" s="208">
        <f>'New Instructions'!$D$18</f>
        <v>0</v>
      </c>
      <c r="H210" s="208" t="str">
        <f>LEFT('New Instructions'!D$16,2)</f>
        <v/>
      </c>
      <c r="J210" s="208" t="str">
        <f t="shared" si="31"/>
        <v>Grey</v>
      </c>
      <c r="K210" s="208">
        <f>'Planning + Implementation'!G34</f>
        <v>0</v>
      </c>
      <c r="L210" s="208">
        <f>'Planning + Implementation'!I34</f>
        <v>0</v>
      </c>
      <c r="M210" s="210" t="str">
        <f>'Planning + Implementation'!K34</f>
        <v>dd.mm.yy</v>
      </c>
      <c r="N210" s="208">
        <f>'Planning + Implementation'!L34</f>
        <v>0</v>
      </c>
      <c r="O210" s="208">
        <f>'Planning + Implementation'!M34</f>
        <v>0</v>
      </c>
      <c r="P210" s="208">
        <f>'Planning + Implementation'!N34</f>
        <v>0</v>
      </c>
      <c r="Q210" s="208">
        <f>'Planning + Implementation'!S34</f>
        <v>0</v>
      </c>
      <c r="R210" s="208">
        <f>'Planning + Implementation'!U34</f>
        <v>0</v>
      </c>
      <c r="S210" s="208">
        <f>'Planning + Implementation'!W34</f>
        <v>0</v>
      </c>
    </row>
    <row r="211" spans="1:19" ht="20.75" customHeight="1" x14ac:dyDescent="0.5">
      <c r="A211">
        <f>'New Instructions'!$D$8</f>
        <v>0</v>
      </c>
      <c r="B211">
        <f>'New Instructions'!$D$10</f>
        <v>0</v>
      </c>
      <c r="C211">
        <f>'New Instructions'!$D$12</f>
        <v>0</v>
      </c>
      <c r="D211" s="209" t="str">
        <f t="shared" si="32"/>
        <v/>
      </c>
      <c r="E211" s="208" t="str">
        <f>'Planning + Implementation'!C35</f>
        <v>PI2D</v>
      </c>
      <c r="F211" s="208" t="str">
        <f t="shared" si="26"/>
        <v/>
      </c>
      <c r="G211" s="208">
        <f>'New Instructions'!$D$18</f>
        <v>0</v>
      </c>
      <c r="H211" s="208" t="str">
        <f>LEFT('New Instructions'!D$16,2)</f>
        <v/>
      </c>
      <c r="J211" s="208" t="str">
        <f t="shared" si="31"/>
        <v>Grey</v>
      </c>
      <c r="K211" s="208">
        <f>'Planning + Implementation'!G35</f>
        <v>0</v>
      </c>
      <c r="L211" s="208">
        <f>'Planning + Implementation'!I35</f>
        <v>0</v>
      </c>
      <c r="M211" s="210" t="str">
        <f>'Planning + Implementation'!K35</f>
        <v>dd.mm.yy</v>
      </c>
      <c r="N211" s="208">
        <f>'Planning + Implementation'!L35</f>
        <v>0</v>
      </c>
      <c r="O211" s="208">
        <f>'Planning + Implementation'!M35</f>
        <v>0</v>
      </c>
      <c r="P211" s="208">
        <f>'Planning + Implementation'!N35</f>
        <v>0</v>
      </c>
      <c r="Q211" s="208">
        <f>'Planning + Implementation'!S35</f>
        <v>0</v>
      </c>
      <c r="R211" s="208">
        <f>'Planning + Implementation'!U35</f>
        <v>0</v>
      </c>
      <c r="S211" s="208">
        <f>'Planning + Implementation'!W35</f>
        <v>0</v>
      </c>
    </row>
    <row r="212" spans="1:19" ht="20.75" customHeight="1" x14ac:dyDescent="0.5">
      <c r="A212">
        <f>'New Instructions'!$D$8</f>
        <v>0</v>
      </c>
      <c r="B212">
        <f>'New Instructions'!$D$10</f>
        <v>0</v>
      </c>
      <c r="C212">
        <f>'New Instructions'!$D$12</f>
        <v>0</v>
      </c>
      <c r="D212" s="209" t="str">
        <f t="shared" si="32"/>
        <v/>
      </c>
      <c r="E212" s="208" t="str">
        <f>'Planning + Implementation'!C46</f>
        <v>PI3A</v>
      </c>
      <c r="F212" s="208" t="str">
        <f t="shared" si="26"/>
        <v/>
      </c>
      <c r="G212" s="208">
        <f>'New Instructions'!$D$18</f>
        <v>0</v>
      </c>
      <c r="H212" s="208" t="str">
        <f>LEFT('New Instructions'!D$16,2)</f>
        <v/>
      </c>
      <c r="J212" s="208" t="str">
        <f t="shared" si="31"/>
        <v>Grey</v>
      </c>
      <c r="K212" s="208">
        <f>'Planning + Implementation'!G46</f>
        <v>0</v>
      </c>
      <c r="L212" s="208">
        <f>'Planning + Implementation'!I46</f>
        <v>0</v>
      </c>
      <c r="M212" s="210" t="str">
        <f>'Planning + Implementation'!K46</f>
        <v>dd.mm.yy</v>
      </c>
      <c r="N212" s="208">
        <f>'Planning + Implementation'!L46</f>
        <v>0</v>
      </c>
      <c r="O212" s="208">
        <f>'Planning + Implementation'!M46</f>
        <v>0</v>
      </c>
      <c r="P212" s="208">
        <f>'Planning + Implementation'!N46</f>
        <v>0</v>
      </c>
      <c r="Q212" s="208">
        <f>'Planning + Implementation'!S46</f>
        <v>0</v>
      </c>
      <c r="R212" s="208">
        <f>'Planning + Implementation'!U46</f>
        <v>0</v>
      </c>
      <c r="S212" s="208">
        <f>'Planning + Implementation'!W46</f>
        <v>0</v>
      </c>
    </row>
    <row r="213" spans="1:19" ht="20.75" customHeight="1" x14ac:dyDescent="0.5">
      <c r="A213">
        <f>'New Instructions'!$D$8</f>
        <v>0</v>
      </c>
      <c r="B213">
        <f>'New Instructions'!$D$10</f>
        <v>0</v>
      </c>
      <c r="C213">
        <f>'New Instructions'!$D$12</f>
        <v>0</v>
      </c>
      <c r="D213" s="209" t="str">
        <f t="shared" si="32"/>
        <v/>
      </c>
      <c r="E213" s="208" t="str">
        <f>'Planning + Implementation'!C47</f>
        <v>PI3B</v>
      </c>
      <c r="F213" s="208" t="str">
        <f t="shared" si="26"/>
        <v/>
      </c>
      <c r="G213" s="208">
        <f>'New Instructions'!$D$18</f>
        <v>0</v>
      </c>
      <c r="H213" s="208" t="str">
        <f>LEFT('New Instructions'!D$16,2)</f>
        <v/>
      </c>
      <c r="J213" s="208" t="str">
        <f t="shared" si="31"/>
        <v>Grey</v>
      </c>
      <c r="K213" s="208">
        <f>'Planning + Implementation'!G47</f>
        <v>0</v>
      </c>
      <c r="L213" s="208">
        <f>'Planning + Implementation'!I47</f>
        <v>0</v>
      </c>
      <c r="M213" s="210" t="str">
        <f>'Planning + Implementation'!K47</f>
        <v>dd.mm.yy</v>
      </c>
      <c r="N213" s="208">
        <f>'Planning + Implementation'!L47</f>
        <v>0</v>
      </c>
      <c r="O213" s="208">
        <f>'Planning + Implementation'!M47</f>
        <v>0</v>
      </c>
      <c r="P213" s="208">
        <f>'Planning + Implementation'!N47</f>
        <v>0</v>
      </c>
      <c r="Q213" s="208">
        <f>'Planning + Implementation'!S47</f>
        <v>0</v>
      </c>
      <c r="R213" s="208">
        <f>'Planning + Implementation'!U47</f>
        <v>0</v>
      </c>
      <c r="S213" s="208">
        <f>'Planning + Implementation'!W47</f>
        <v>0</v>
      </c>
    </row>
    <row r="214" spans="1:19" ht="20.75" customHeight="1" x14ac:dyDescent="0.5">
      <c r="A214">
        <f>'New Instructions'!$D$8</f>
        <v>0</v>
      </c>
      <c r="B214">
        <f>'New Instructions'!$D$10</f>
        <v>0</v>
      </c>
      <c r="C214">
        <f>'New Instructions'!$D$12</f>
        <v>0</v>
      </c>
      <c r="D214" s="209" t="str">
        <f t="shared" si="32"/>
        <v/>
      </c>
      <c r="E214" s="208" t="str">
        <f>'Planning + Implementation'!C48</f>
        <v>PI3C</v>
      </c>
      <c r="F214" s="208" t="str">
        <f t="shared" ref="F214:G277" si="33">F143</f>
        <v/>
      </c>
      <c r="G214" s="208">
        <f>'New Instructions'!$D$18</f>
        <v>0</v>
      </c>
      <c r="H214" s="208" t="str">
        <f>LEFT('New Instructions'!D$16,2)</f>
        <v/>
      </c>
      <c r="J214" s="208" t="str">
        <f t="shared" si="31"/>
        <v>Grey</v>
      </c>
      <c r="K214" s="208">
        <f>'Planning + Implementation'!G48</f>
        <v>0</v>
      </c>
      <c r="L214" s="208">
        <f>'Planning + Implementation'!I48</f>
        <v>0</v>
      </c>
      <c r="M214" s="210" t="str">
        <f>'Planning + Implementation'!K48</f>
        <v>dd.mm.yy</v>
      </c>
      <c r="N214" s="208">
        <f>'Planning + Implementation'!L48</f>
        <v>0</v>
      </c>
      <c r="O214" s="208">
        <f>'Planning + Implementation'!M48</f>
        <v>0</v>
      </c>
      <c r="P214" s="208">
        <f>'Planning + Implementation'!N48</f>
        <v>0</v>
      </c>
      <c r="Q214" s="208">
        <f>'Planning + Implementation'!S48</f>
        <v>0</v>
      </c>
      <c r="R214" s="208">
        <f>'Planning + Implementation'!U48</f>
        <v>0</v>
      </c>
      <c r="S214" s="208">
        <f>'Planning + Implementation'!W48</f>
        <v>0</v>
      </c>
    </row>
    <row r="215" spans="1:19" ht="20.75" customHeight="1" x14ac:dyDescent="0.5">
      <c r="A215">
        <f>'New Instructions'!$D$8</f>
        <v>0</v>
      </c>
      <c r="B215">
        <f>'New Instructions'!$D$10</f>
        <v>0</v>
      </c>
      <c r="C215">
        <f>'New Instructions'!$D$12</f>
        <v>0</v>
      </c>
      <c r="D215" s="209" t="str">
        <f t="shared" si="32"/>
        <v>Planning + Implementation</v>
      </c>
      <c r="E215" s="208" t="str">
        <f>'Planning + Implementation'!C49</f>
        <v>PI3D</v>
      </c>
      <c r="F215" s="208" t="str">
        <f t="shared" si="33"/>
        <v>20</v>
      </c>
      <c r="G215" s="208">
        <f>'New Instructions'!$D$18</f>
        <v>0</v>
      </c>
      <c r="H215" s="208" t="str">
        <f>LEFT('New Instructions'!D$16,2)</f>
        <v/>
      </c>
      <c r="J215" s="208" t="str">
        <f t="shared" si="31"/>
        <v>Grey</v>
      </c>
      <c r="K215" s="208">
        <f>'Planning + Implementation'!G49</f>
        <v>0</v>
      </c>
      <c r="L215" s="208">
        <f>'Planning + Implementation'!I49</f>
        <v>0</v>
      </c>
      <c r="M215" s="210" t="str">
        <f>'Planning + Implementation'!K49</f>
        <v>dd.mm.yy</v>
      </c>
      <c r="N215" s="208">
        <f>'Planning + Implementation'!L49</f>
        <v>0</v>
      </c>
      <c r="O215" s="208">
        <f>'Planning + Implementation'!M49</f>
        <v>0</v>
      </c>
      <c r="P215" s="208">
        <f>'Planning + Implementation'!N49</f>
        <v>0</v>
      </c>
      <c r="Q215" s="208">
        <f>'Planning + Implementation'!S49</f>
        <v>0</v>
      </c>
      <c r="R215" s="208">
        <f>'Planning + Implementation'!U49</f>
        <v>0</v>
      </c>
      <c r="S215" s="208">
        <f>'Planning + Implementation'!W49</f>
        <v>0</v>
      </c>
    </row>
    <row r="216" spans="1:19" ht="20.75" customHeight="1" x14ac:dyDescent="0.5">
      <c r="A216">
        <f>'New Instructions'!$D$8</f>
        <v>0</v>
      </c>
      <c r="B216">
        <f>'New Instructions'!$D$10</f>
        <v>0</v>
      </c>
      <c r="C216">
        <f>'New Instructions'!$D$12</f>
        <v>0</v>
      </c>
      <c r="D216" s="209" t="str">
        <f t="shared" si="32"/>
        <v>Planning + Implementation</v>
      </c>
      <c r="E216" s="208" t="str">
        <f>'Planning + Implementation'!C60</f>
        <v>PI4A</v>
      </c>
      <c r="F216" s="208" t="str">
        <f t="shared" si="33"/>
        <v>20</v>
      </c>
      <c r="G216" s="208">
        <f>'New Instructions'!$D$18</f>
        <v>0</v>
      </c>
      <c r="H216" s="208" t="str">
        <f>LEFT('New Instructions'!D$16,2)</f>
        <v/>
      </c>
      <c r="J216" s="208" t="str">
        <f t="shared" si="31"/>
        <v>Grey</v>
      </c>
      <c r="K216" s="208">
        <f>'Planning + Implementation'!G60</f>
        <v>0</v>
      </c>
      <c r="L216" s="208">
        <f>'Planning + Implementation'!I60</f>
        <v>0</v>
      </c>
      <c r="M216" s="210" t="str">
        <f>'Planning + Implementation'!K60</f>
        <v>dd.mm.yy</v>
      </c>
      <c r="N216" s="208">
        <f>'Planning + Implementation'!L60</f>
        <v>0</v>
      </c>
      <c r="O216" s="208">
        <f>'Planning + Implementation'!M60</f>
        <v>0</v>
      </c>
      <c r="P216" s="208">
        <f>'Planning + Implementation'!N60</f>
        <v>0</v>
      </c>
      <c r="Q216" s="208">
        <f>'Planning + Implementation'!S60</f>
        <v>0</v>
      </c>
      <c r="R216" s="208">
        <f>'Planning + Implementation'!U60</f>
        <v>0</v>
      </c>
      <c r="S216" s="208">
        <f>'Planning + Implementation'!W60</f>
        <v>0</v>
      </c>
    </row>
    <row r="217" spans="1:19" ht="20.75" customHeight="1" x14ac:dyDescent="0.5">
      <c r="A217">
        <f>'New Instructions'!$D$8</f>
        <v>0</v>
      </c>
      <c r="B217">
        <f>'New Instructions'!$D$10</f>
        <v>0</v>
      </c>
      <c r="C217">
        <f>'New Instructions'!$D$12</f>
        <v>0</v>
      </c>
      <c r="D217" s="209" t="str">
        <f t="shared" si="32"/>
        <v>Planning + Implementation</v>
      </c>
      <c r="E217" s="208" t="str">
        <f>'Planning + Implementation'!C61</f>
        <v>PI4B</v>
      </c>
      <c r="F217" s="208" t="str">
        <f t="shared" si="33"/>
        <v>20</v>
      </c>
      <c r="G217" s="208">
        <f>'New Instructions'!$D$18</f>
        <v>0</v>
      </c>
      <c r="H217" s="208" t="str">
        <f>LEFT('New Instructions'!D$16,2)</f>
        <v/>
      </c>
      <c r="J217" s="208" t="str">
        <f t="shared" si="31"/>
        <v>Grey</v>
      </c>
      <c r="K217" s="208">
        <f>'Planning + Implementation'!G61</f>
        <v>0</v>
      </c>
      <c r="L217" s="208">
        <f>'Planning + Implementation'!I61</f>
        <v>0</v>
      </c>
      <c r="M217" s="210" t="str">
        <f>'Planning + Implementation'!K61</f>
        <v>dd.mm.yy</v>
      </c>
      <c r="N217" s="208">
        <f>'Planning + Implementation'!L61</f>
        <v>0</v>
      </c>
      <c r="O217" s="208">
        <f>'Planning + Implementation'!M61</f>
        <v>0</v>
      </c>
      <c r="P217" s="208">
        <f>'Planning + Implementation'!N61</f>
        <v>0</v>
      </c>
      <c r="Q217" s="208">
        <f>'Planning + Implementation'!S61</f>
        <v>0</v>
      </c>
      <c r="R217" s="208">
        <f>'Planning + Implementation'!U61</f>
        <v>0</v>
      </c>
      <c r="S217" s="208">
        <f>'Planning + Implementation'!W61</f>
        <v>0</v>
      </c>
    </row>
    <row r="218" spans="1:19" ht="20.75" customHeight="1" x14ac:dyDescent="0.5">
      <c r="A218">
        <f>'New Instructions'!$D$8</f>
        <v>0</v>
      </c>
      <c r="B218">
        <f>'New Instructions'!$D$10</f>
        <v>0</v>
      </c>
      <c r="C218">
        <f>'New Instructions'!$D$12</f>
        <v>0</v>
      </c>
      <c r="D218" s="209" t="str">
        <f t="shared" si="32"/>
        <v>Planning + Implementation</v>
      </c>
      <c r="E218" s="208" t="str">
        <f>'Planning + Implementation'!C62</f>
        <v>PI4C</v>
      </c>
      <c r="F218" s="208" t="str">
        <f t="shared" si="33"/>
        <v>20</v>
      </c>
      <c r="G218" s="208">
        <f>'New Instructions'!$D$18</f>
        <v>0</v>
      </c>
      <c r="H218" s="208" t="str">
        <f>LEFT('New Instructions'!D$16,2)</f>
        <v/>
      </c>
      <c r="J218" s="208" t="str">
        <f t="shared" si="31"/>
        <v>Grey</v>
      </c>
      <c r="K218" s="208">
        <f>'Planning + Implementation'!G62</f>
        <v>0</v>
      </c>
      <c r="L218" s="208">
        <f>'Planning + Implementation'!I62</f>
        <v>0</v>
      </c>
      <c r="M218" s="210" t="str">
        <f>'Planning + Implementation'!K62</f>
        <v>dd.mm.yy</v>
      </c>
      <c r="N218" s="208">
        <f>'Planning + Implementation'!L62</f>
        <v>0</v>
      </c>
      <c r="O218" s="208">
        <f>'Planning + Implementation'!M62</f>
        <v>0</v>
      </c>
      <c r="P218" s="208">
        <f>'Planning + Implementation'!N62</f>
        <v>0</v>
      </c>
      <c r="Q218" s="208">
        <f>'Planning + Implementation'!S62</f>
        <v>0</v>
      </c>
      <c r="R218" s="208">
        <f>'Planning + Implementation'!U62</f>
        <v>0</v>
      </c>
      <c r="S218" s="208">
        <f>'Planning + Implementation'!W62</f>
        <v>0</v>
      </c>
    </row>
    <row r="219" spans="1:19" ht="20.75" customHeight="1" x14ac:dyDescent="0.5">
      <c r="A219">
        <f>'New Instructions'!$D$8</f>
        <v>0</v>
      </c>
      <c r="B219">
        <f>'New Instructions'!$D$10</f>
        <v>0</v>
      </c>
      <c r="C219">
        <f>'New Instructions'!$D$12</f>
        <v>0</v>
      </c>
      <c r="D219" s="209" t="str">
        <f>IF(F219="","","Working Together")</f>
        <v/>
      </c>
      <c r="E219" s="209" t="str">
        <f t="shared" ref="E219:E230" si="34">IF(F73="","","Overall")</f>
        <v>Overall</v>
      </c>
      <c r="F219" s="208" t="str">
        <f t="shared" si="33"/>
        <v/>
      </c>
      <c r="G219" s="208" t="str">
        <f t="shared" si="33"/>
        <v>20</v>
      </c>
      <c r="H219" s="208" t="str">
        <f>LEFT('New Instructions'!D$16,2)</f>
        <v/>
      </c>
      <c r="I219" s="208" t="str">
        <f>IF(F2="","",'Working Together'!E8)</f>
        <v/>
      </c>
    </row>
    <row r="220" spans="1:19" ht="20.75" customHeight="1" x14ac:dyDescent="0.5">
      <c r="A220">
        <f>'New Instructions'!$D$8</f>
        <v>0</v>
      </c>
      <c r="B220">
        <f>'New Instructions'!$D$10</f>
        <v>0</v>
      </c>
      <c r="C220">
        <f>'New Instructions'!$D$12</f>
        <v>0</v>
      </c>
      <c r="D220" s="209" t="str">
        <f t="shared" ref="D220:D283" si="35">IF(F220="","","Working Together")</f>
        <v/>
      </c>
      <c r="E220" s="209" t="str">
        <f t="shared" si="34"/>
        <v>Overall</v>
      </c>
      <c r="F220" s="208" t="str">
        <f t="shared" si="33"/>
        <v/>
      </c>
      <c r="G220" s="208" t="str">
        <f t="shared" si="33"/>
        <v>20</v>
      </c>
      <c r="H220" s="208" t="str">
        <f>LEFT('New Instructions'!D$16,2)</f>
        <v/>
      </c>
      <c r="I220" s="208" t="str">
        <f>IF(F3="","",'Working Together'!F8)</f>
        <v/>
      </c>
    </row>
    <row r="221" spans="1:19" ht="20.75" customHeight="1" x14ac:dyDescent="0.5">
      <c r="A221">
        <f>'New Instructions'!$D$8</f>
        <v>0</v>
      </c>
      <c r="B221">
        <f>'New Instructions'!$D$10</f>
        <v>0</v>
      </c>
      <c r="C221">
        <f>'New Instructions'!$D$12</f>
        <v>0</v>
      </c>
      <c r="D221" s="209" t="str">
        <f t="shared" si="35"/>
        <v/>
      </c>
      <c r="E221" s="209" t="str">
        <f t="shared" si="34"/>
        <v>Overall</v>
      </c>
      <c r="F221" s="208" t="str">
        <f t="shared" si="33"/>
        <v/>
      </c>
      <c r="G221" s="208" t="str">
        <f t="shared" si="33"/>
        <v>20</v>
      </c>
      <c r="H221" s="208" t="str">
        <f>LEFT('New Instructions'!D$16,2)</f>
        <v/>
      </c>
      <c r="I221" s="208" t="str">
        <f>IF(F4="","",'Working Together'!G8)</f>
        <v/>
      </c>
    </row>
    <row r="222" spans="1:19" ht="20.75" customHeight="1" x14ac:dyDescent="0.5">
      <c r="A222">
        <f>'New Instructions'!$D$8</f>
        <v>0</v>
      </c>
      <c r="B222">
        <f>'New Instructions'!$D$10</f>
        <v>0</v>
      </c>
      <c r="C222">
        <f>'New Instructions'!$D$12</f>
        <v>0</v>
      </c>
      <c r="D222" s="209" t="str">
        <f t="shared" si="35"/>
        <v/>
      </c>
      <c r="E222" s="209" t="str">
        <f t="shared" si="34"/>
        <v>Overall</v>
      </c>
      <c r="F222" s="208" t="str">
        <f t="shared" si="33"/>
        <v/>
      </c>
      <c r="G222" s="208" t="str">
        <f t="shared" si="33"/>
        <v>20</v>
      </c>
      <c r="H222" s="208" t="str">
        <f>LEFT('New Instructions'!D$16,2)</f>
        <v/>
      </c>
      <c r="I222" s="208" t="str">
        <f>IF(F5="","",'Working Together'!H8)</f>
        <v/>
      </c>
    </row>
    <row r="223" spans="1:19" ht="20.75" customHeight="1" x14ac:dyDescent="0.5">
      <c r="A223">
        <f>'New Instructions'!$D$8</f>
        <v>0</v>
      </c>
      <c r="B223">
        <f>'New Instructions'!$D$10</f>
        <v>0</v>
      </c>
      <c r="C223">
        <f>'New Instructions'!$D$12</f>
        <v>0</v>
      </c>
      <c r="D223" s="209" t="str">
        <f t="shared" si="35"/>
        <v/>
      </c>
      <c r="E223" s="209" t="str">
        <f t="shared" si="34"/>
        <v/>
      </c>
      <c r="F223" s="208" t="str">
        <f t="shared" si="33"/>
        <v/>
      </c>
      <c r="G223" s="208" t="str">
        <f t="shared" si="33"/>
        <v>20</v>
      </c>
      <c r="H223" s="208" t="str">
        <f>LEFT('New Instructions'!D$16,2)</f>
        <v/>
      </c>
      <c r="I223" s="208" t="str">
        <f>IF(F6="","",'Working Together'!I8)</f>
        <v/>
      </c>
    </row>
    <row r="224" spans="1:19" ht="20.75" customHeight="1" x14ac:dyDescent="0.5">
      <c r="A224">
        <f>'New Instructions'!$D$8</f>
        <v>0</v>
      </c>
      <c r="B224">
        <f>'New Instructions'!$D$10</f>
        <v>0</v>
      </c>
      <c r="C224">
        <f>'New Instructions'!$D$12</f>
        <v>0</v>
      </c>
      <c r="D224" s="209" t="str">
        <f t="shared" si="35"/>
        <v/>
      </c>
      <c r="E224" s="209" t="str">
        <f t="shared" si="34"/>
        <v/>
      </c>
      <c r="F224" s="208" t="str">
        <f t="shared" si="33"/>
        <v/>
      </c>
      <c r="G224" s="208" t="str">
        <f t="shared" si="33"/>
        <v>20</v>
      </c>
      <c r="H224" s="208" t="str">
        <f>LEFT('New Instructions'!D$16,2)</f>
        <v/>
      </c>
      <c r="I224" s="208" t="str">
        <f>IF(F7="","",'Working Together'!J8)</f>
        <v/>
      </c>
    </row>
    <row r="225" spans="1:19" ht="20.75" customHeight="1" x14ac:dyDescent="0.5">
      <c r="A225">
        <f>'New Instructions'!$D$8</f>
        <v>0</v>
      </c>
      <c r="B225">
        <f>'New Instructions'!$D$10</f>
        <v>0</v>
      </c>
      <c r="C225">
        <f>'New Instructions'!$D$12</f>
        <v>0</v>
      </c>
      <c r="D225" s="209" t="str">
        <f t="shared" si="35"/>
        <v/>
      </c>
      <c r="E225" s="209" t="str">
        <f t="shared" si="34"/>
        <v/>
      </c>
      <c r="F225" s="208" t="str">
        <f t="shared" si="33"/>
        <v/>
      </c>
      <c r="G225" s="208" t="str">
        <f t="shared" si="33"/>
        <v>20</v>
      </c>
      <c r="H225" s="208" t="str">
        <f>LEFT('New Instructions'!D$16,2)</f>
        <v/>
      </c>
      <c r="I225" s="208" t="str">
        <f>IF(F8="","",'Working Together'!K8)</f>
        <v/>
      </c>
    </row>
    <row r="226" spans="1:19" ht="20.75" customHeight="1" x14ac:dyDescent="0.5">
      <c r="A226">
        <f>'New Instructions'!$D$8</f>
        <v>0</v>
      </c>
      <c r="B226">
        <f>'New Instructions'!$D$10</f>
        <v>0</v>
      </c>
      <c r="C226">
        <f>'New Instructions'!$D$12</f>
        <v>0</v>
      </c>
      <c r="D226" s="209" t="str">
        <f t="shared" si="35"/>
        <v/>
      </c>
      <c r="E226" s="209" t="str">
        <f t="shared" si="34"/>
        <v/>
      </c>
      <c r="F226" s="208" t="str">
        <f t="shared" si="33"/>
        <v/>
      </c>
      <c r="G226" s="208" t="str">
        <f t="shared" si="33"/>
        <v>20</v>
      </c>
      <c r="H226" s="208" t="str">
        <f>LEFT('New Instructions'!D$16,2)</f>
        <v/>
      </c>
      <c r="I226" s="208" t="str">
        <f>IF(F9="","",'Working Together'!L8)</f>
        <v/>
      </c>
    </row>
    <row r="227" spans="1:19" ht="20.75" customHeight="1" x14ac:dyDescent="0.5">
      <c r="A227">
        <f>'New Instructions'!$D$8</f>
        <v>0</v>
      </c>
      <c r="B227">
        <f>'New Instructions'!$D$10</f>
        <v>0</v>
      </c>
      <c r="C227">
        <f>'New Instructions'!$D$12</f>
        <v>0</v>
      </c>
      <c r="D227" s="209" t="str">
        <f t="shared" si="35"/>
        <v>Working Together</v>
      </c>
      <c r="E227" s="209" t="str">
        <f t="shared" si="34"/>
        <v/>
      </c>
      <c r="F227" s="208" t="str">
        <f t="shared" si="33"/>
        <v>20</v>
      </c>
      <c r="G227" s="208" t="str">
        <f t="shared" si="33"/>
        <v>2020</v>
      </c>
      <c r="H227" s="208" t="str">
        <f>LEFT('New Instructions'!D$16,2)</f>
        <v/>
      </c>
      <c r="I227" s="208" t="str">
        <f>IF(F10="","",'Working Together'!M8)</f>
        <v/>
      </c>
    </row>
    <row r="228" spans="1:19" ht="20.75" customHeight="1" x14ac:dyDescent="0.5">
      <c r="A228">
        <f>'New Instructions'!$D$8</f>
        <v>0</v>
      </c>
      <c r="B228">
        <f>'New Instructions'!$D$10</f>
        <v>0</v>
      </c>
      <c r="C228">
        <f>'New Instructions'!$D$12</f>
        <v>0</v>
      </c>
      <c r="D228" s="209" t="str">
        <f t="shared" si="35"/>
        <v>Working Together</v>
      </c>
      <c r="E228" s="209" t="str">
        <f t="shared" si="34"/>
        <v/>
      </c>
      <c r="F228" s="208" t="str">
        <f t="shared" si="33"/>
        <v>20</v>
      </c>
      <c r="G228" s="208" t="str">
        <f t="shared" si="33"/>
        <v>2021</v>
      </c>
      <c r="H228" s="208" t="str">
        <f>LEFT('New Instructions'!D$16,2)</f>
        <v/>
      </c>
      <c r="I228" s="208" t="str">
        <f>IF(F11="","",'Working Together'!N8)</f>
        <v/>
      </c>
    </row>
    <row r="229" spans="1:19" ht="20.75" customHeight="1" x14ac:dyDescent="0.5">
      <c r="A229">
        <f>'New Instructions'!$D$8</f>
        <v>0</v>
      </c>
      <c r="B229">
        <f>'New Instructions'!$D$10</f>
        <v>0</v>
      </c>
      <c r="C229">
        <f>'New Instructions'!$D$12</f>
        <v>0</v>
      </c>
      <c r="D229" s="209" t="str">
        <f t="shared" si="35"/>
        <v>Working Together</v>
      </c>
      <c r="E229" s="209" t="str">
        <f t="shared" si="34"/>
        <v/>
      </c>
      <c r="F229" s="208" t="str">
        <f t="shared" si="33"/>
        <v>20</v>
      </c>
      <c r="G229" s="208" t="str">
        <f t="shared" si="33"/>
        <v>2022</v>
      </c>
      <c r="H229" s="208" t="str">
        <f>LEFT('New Instructions'!D$16,2)</f>
        <v/>
      </c>
      <c r="I229" s="208" t="str">
        <f>IF(F12="","",'Working Together'!O8)</f>
        <v/>
      </c>
    </row>
    <row r="230" spans="1:19" ht="20.75" customHeight="1" x14ac:dyDescent="0.5">
      <c r="A230">
        <f>'New Instructions'!$D$8</f>
        <v>0</v>
      </c>
      <c r="B230">
        <f>'New Instructions'!$D$10</f>
        <v>0</v>
      </c>
      <c r="C230">
        <f>'New Instructions'!$D$12</f>
        <v>0</v>
      </c>
      <c r="D230" s="209" t="str">
        <f t="shared" si="35"/>
        <v>Working Together</v>
      </c>
      <c r="E230" s="209" t="str">
        <f t="shared" si="34"/>
        <v/>
      </c>
      <c r="F230" s="208" t="str">
        <f t="shared" si="33"/>
        <v>20</v>
      </c>
      <c r="G230" s="208" t="str">
        <f t="shared" si="33"/>
        <v>2023</v>
      </c>
      <c r="H230" s="208" t="str">
        <f>LEFT('New Instructions'!D$16,2)</f>
        <v/>
      </c>
      <c r="I230" s="208" t="str">
        <f>IF(F13="","",'Working Together'!P8)</f>
        <v/>
      </c>
    </row>
    <row r="231" spans="1:19" ht="20.75" customHeight="1" x14ac:dyDescent="0.5">
      <c r="A231">
        <f>'New Instructions'!$D$8</f>
        <v>0</v>
      </c>
      <c r="B231">
        <f>'New Instructions'!$D$10</f>
        <v>0</v>
      </c>
      <c r="C231">
        <f>'New Instructions'!$D$12</f>
        <v>0</v>
      </c>
      <c r="D231" s="209" t="str">
        <f t="shared" si="35"/>
        <v/>
      </c>
      <c r="E231" s="209" t="str">
        <f t="shared" ref="E231:E242" si="36">IF(F231="","","Stage 1")</f>
        <v/>
      </c>
      <c r="F231" s="208" t="str">
        <f t="shared" si="33"/>
        <v/>
      </c>
      <c r="G231" s="208" t="str">
        <f t="shared" si="33"/>
        <v>20</v>
      </c>
      <c r="H231" s="208" t="str">
        <f>LEFT('New Instructions'!D$16,2)</f>
        <v/>
      </c>
      <c r="I231" s="208">
        <f>'Working Together'!E15</f>
        <v>0</v>
      </c>
      <c r="Q231" s="208" t="str">
        <f>IF($F85='New Instructions'!D16,'Working Together'!$S$11,"")</f>
        <v/>
      </c>
      <c r="R231" s="208" t="str">
        <f>IF($F85='New Instructions'!D16,'Working Together'!$U$11,"")</f>
        <v/>
      </c>
      <c r="S231" s="208" t="str">
        <f>IF($F85='New Instructions'!D16,'Working Together'!$W$11,"")</f>
        <v/>
      </c>
    </row>
    <row r="232" spans="1:19" ht="20.75" customHeight="1" x14ac:dyDescent="0.5">
      <c r="A232">
        <f>'New Instructions'!$D$8</f>
        <v>0</v>
      </c>
      <c r="B232">
        <f>'New Instructions'!$D$10</f>
        <v>0</v>
      </c>
      <c r="C232">
        <f>'New Instructions'!$D$12</f>
        <v>0</v>
      </c>
      <c r="D232" s="209" t="str">
        <f t="shared" si="35"/>
        <v/>
      </c>
      <c r="E232" s="209" t="str">
        <f t="shared" si="36"/>
        <v/>
      </c>
      <c r="F232" s="208" t="str">
        <f t="shared" si="33"/>
        <v/>
      </c>
      <c r="G232" s="208" t="str">
        <f t="shared" si="33"/>
        <v>20</v>
      </c>
      <c r="H232" s="208" t="str">
        <f>LEFT('New Instructions'!D$16,2)</f>
        <v/>
      </c>
      <c r="I232" s="208">
        <f>'Working Together'!F15</f>
        <v>0</v>
      </c>
      <c r="Q232" s="208" t="str">
        <f>IF($F86='New Instructions'!D16,'Working Together'!$S$11,"")</f>
        <v/>
      </c>
      <c r="R232" s="208" t="str">
        <f>IF($F86='New Instructions'!D16,'Working Together'!$U$11,"")</f>
        <v/>
      </c>
      <c r="S232" s="208" t="str">
        <f>IF($F86='New Instructions'!D16,'Working Together'!$W$11,"")</f>
        <v/>
      </c>
    </row>
    <row r="233" spans="1:19" ht="20.75" customHeight="1" x14ac:dyDescent="0.5">
      <c r="A233">
        <f>'New Instructions'!$D$8</f>
        <v>0</v>
      </c>
      <c r="B233">
        <f>'New Instructions'!$D$10</f>
        <v>0</v>
      </c>
      <c r="C233">
        <f>'New Instructions'!$D$12</f>
        <v>0</v>
      </c>
      <c r="D233" s="209" t="str">
        <f t="shared" si="35"/>
        <v/>
      </c>
      <c r="E233" s="209" t="str">
        <f t="shared" si="36"/>
        <v/>
      </c>
      <c r="F233" s="208" t="str">
        <f t="shared" si="33"/>
        <v/>
      </c>
      <c r="G233" s="208" t="str">
        <f t="shared" si="33"/>
        <v>20</v>
      </c>
      <c r="H233" s="208" t="str">
        <f>LEFT('New Instructions'!D$16,2)</f>
        <v/>
      </c>
      <c r="I233" s="208">
        <f>'Working Together'!G15</f>
        <v>0</v>
      </c>
      <c r="Q233" s="208" t="str">
        <f>IF($F87='New Instructions'!D16,'Working Together'!$S$11,"")</f>
        <v/>
      </c>
      <c r="R233" s="208" t="str">
        <f>IF($F87='New Instructions'!D16,'Working Together'!$U$11,"")</f>
        <v/>
      </c>
      <c r="S233" s="208" t="str">
        <f>IF($F87='New Instructions'!D16,'Working Together'!$W$11,"")</f>
        <v/>
      </c>
    </row>
    <row r="234" spans="1:19" ht="20.75" customHeight="1" x14ac:dyDescent="0.5">
      <c r="A234">
        <f>'New Instructions'!$D$8</f>
        <v>0</v>
      </c>
      <c r="B234">
        <f>'New Instructions'!$D$10</f>
        <v>0</v>
      </c>
      <c r="C234">
        <f>'New Instructions'!$D$12</f>
        <v>0</v>
      </c>
      <c r="D234" s="209" t="str">
        <f t="shared" si="35"/>
        <v/>
      </c>
      <c r="E234" s="209" t="str">
        <f t="shared" si="36"/>
        <v/>
      </c>
      <c r="F234" s="208" t="str">
        <f t="shared" si="33"/>
        <v/>
      </c>
      <c r="G234" s="208" t="str">
        <f t="shared" si="33"/>
        <v>20</v>
      </c>
      <c r="H234" s="208" t="str">
        <f>LEFT('New Instructions'!D$16,2)</f>
        <v/>
      </c>
      <c r="I234" s="208">
        <f>'Working Together'!H15</f>
        <v>0</v>
      </c>
      <c r="Q234" s="208" t="str">
        <f>IF($F88='New Instructions'!D16,'Working Together'!$S$11,"")</f>
        <v/>
      </c>
      <c r="R234" s="208" t="str">
        <f>IF($F88='New Instructions'!D16,'Working Together'!$U$11,"")</f>
        <v/>
      </c>
      <c r="S234" s="208" t="str">
        <f>IF($F88='New Instructions'!D16,'Working Together'!$W$11,"")</f>
        <v/>
      </c>
    </row>
    <row r="235" spans="1:19" ht="20.75" customHeight="1" x14ac:dyDescent="0.5">
      <c r="A235">
        <f>'New Instructions'!$D$8</f>
        <v>0</v>
      </c>
      <c r="B235">
        <f>'New Instructions'!$D$10</f>
        <v>0</v>
      </c>
      <c r="C235">
        <f>'New Instructions'!$D$12</f>
        <v>0</v>
      </c>
      <c r="D235" s="209" t="str">
        <f t="shared" si="35"/>
        <v/>
      </c>
      <c r="E235" s="209" t="str">
        <f t="shared" si="36"/>
        <v/>
      </c>
      <c r="F235" s="208" t="str">
        <f t="shared" si="33"/>
        <v/>
      </c>
      <c r="G235" s="208" t="str">
        <f t="shared" si="33"/>
        <v>20</v>
      </c>
      <c r="H235" s="208" t="str">
        <f>LEFT('New Instructions'!D$16,2)</f>
        <v/>
      </c>
      <c r="I235" s="208" t="str">
        <f>IF(F18="","",'Working Together'!I15)</f>
        <v/>
      </c>
      <c r="Q235" s="208">
        <f>IF($F89='New Instructions'!D16,'Working Together'!$S$11,"")</f>
        <v>0</v>
      </c>
      <c r="R235" s="208">
        <f>IF($F89='New Instructions'!D16,'Working Together'!$U$11,"")</f>
        <v>0</v>
      </c>
      <c r="S235" s="208">
        <f>IF($F89='New Instructions'!D16,'Working Together'!$W$11,"")</f>
        <v>0</v>
      </c>
    </row>
    <row r="236" spans="1:19" ht="20.75" customHeight="1" x14ac:dyDescent="0.5">
      <c r="A236">
        <f>'New Instructions'!$D$8</f>
        <v>0</v>
      </c>
      <c r="B236">
        <f>'New Instructions'!$D$10</f>
        <v>0</v>
      </c>
      <c r="C236">
        <f>'New Instructions'!$D$12</f>
        <v>0</v>
      </c>
      <c r="D236" s="209" t="str">
        <f t="shared" si="35"/>
        <v/>
      </c>
      <c r="E236" s="209" t="str">
        <f t="shared" si="36"/>
        <v/>
      </c>
      <c r="F236" s="208" t="str">
        <f t="shared" si="33"/>
        <v/>
      </c>
      <c r="G236" s="208" t="str">
        <f t="shared" si="33"/>
        <v>20</v>
      </c>
      <c r="H236" s="208" t="str">
        <f>LEFT('New Instructions'!D$16,2)</f>
        <v/>
      </c>
      <c r="I236" s="208" t="str">
        <f>IF(F19="","",'Working Together'!J15)</f>
        <v/>
      </c>
      <c r="Q236" s="208">
        <f>IF($F90='New Instructions'!D16,'Working Together'!$S$11,"")</f>
        <v>0</v>
      </c>
      <c r="R236" s="208">
        <f>IF($F90='New Instructions'!D16,'Working Together'!$U$11,"")</f>
        <v>0</v>
      </c>
      <c r="S236" s="208">
        <f>IF($F90='New Instructions'!D16,'Working Together'!$W$11,"")</f>
        <v>0</v>
      </c>
    </row>
    <row r="237" spans="1:19" ht="20.75" customHeight="1" x14ac:dyDescent="0.5">
      <c r="A237">
        <f>'New Instructions'!$D$8</f>
        <v>0</v>
      </c>
      <c r="B237">
        <f>'New Instructions'!$D$10</f>
        <v>0</v>
      </c>
      <c r="C237">
        <f>'New Instructions'!$D$12</f>
        <v>0</v>
      </c>
      <c r="D237" s="209" t="str">
        <f t="shared" si="35"/>
        <v/>
      </c>
      <c r="E237" s="209" t="str">
        <f t="shared" si="36"/>
        <v/>
      </c>
      <c r="F237" s="208" t="str">
        <f t="shared" si="33"/>
        <v/>
      </c>
      <c r="G237" s="208" t="str">
        <f t="shared" si="33"/>
        <v>20</v>
      </c>
      <c r="H237" s="208" t="str">
        <f>LEFT('New Instructions'!D$16,2)</f>
        <v/>
      </c>
      <c r="I237" s="208" t="str">
        <f>IF(F20="","",'Working Together'!K15)</f>
        <v/>
      </c>
      <c r="Q237" s="208">
        <f>IF($F91='New Instructions'!D16,'Working Together'!$S$11,"")</f>
        <v>0</v>
      </c>
      <c r="R237" s="208">
        <f>IF($F91='New Instructions'!D16,'Working Together'!$U$11,"")</f>
        <v>0</v>
      </c>
      <c r="S237" s="208">
        <f>IF($F91='New Instructions'!D16,'Working Together'!$W$11,"")</f>
        <v>0</v>
      </c>
    </row>
    <row r="238" spans="1:19" ht="20.75" customHeight="1" x14ac:dyDescent="0.5">
      <c r="A238">
        <f>'New Instructions'!$D$8</f>
        <v>0</v>
      </c>
      <c r="B238">
        <f>'New Instructions'!$D$10</f>
        <v>0</v>
      </c>
      <c r="C238">
        <f>'New Instructions'!$D$12</f>
        <v>0</v>
      </c>
      <c r="D238" s="209" t="str">
        <f t="shared" si="35"/>
        <v/>
      </c>
      <c r="E238" s="209" t="str">
        <f t="shared" si="36"/>
        <v/>
      </c>
      <c r="F238" s="208" t="str">
        <f t="shared" si="33"/>
        <v/>
      </c>
      <c r="G238" s="208" t="str">
        <f t="shared" si="33"/>
        <v>20</v>
      </c>
      <c r="H238" s="208" t="str">
        <f>LEFT('New Instructions'!D$16,2)</f>
        <v/>
      </c>
      <c r="I238" s="208" t="str">
        <f>IF(F21="","",'Working Together'!L15)</f>
        <v/>
      </c>
      <c r="Q238" s="208">
        <f>IF($F92='New Instructions'!D16,'Working Together'!$S$11,"")</f>
        <v>0</v>
      </c>
      <c r="R238" s="208">
        <f>IF($F92='New Instructions'!D16,'Working Together'!$U$11,"")</f>
        <v>0</v>
      </c>
      <c r="S238" s="208">
        <f>IF($F92='New Instructions'!D16,'Working Together'!$W$11,"")</f>
        <v>0</v>
      </c>
    </row>
    <row r="239" spans="1:19" ht="20.75" customHeight="1" x14ac:dyDescent="0.5">
      <c r="A239">
        <f>'New Instructions'!$D$8</f>
        <v>0</v>
      </c>
      <c r="B239">
        <f>'New Instructions'!$D$10</f>
        <v>0</v>
      </c>
      <c r="C239">
        <f>'New Instructions'!$D$12</f>
        <v>0</v>
      </c>
      <c r="D239" s="209" t="str">
        <f t="shared" si="35"/>
        <v>Working Together</v>
      </c>
      <c r="E239" s="209" t="str">
        <f t="shared" si="36"/>
        <v>Stage 1</v>
      </c>
      <c r="F239" s="208" t="str">
        <f t="shared" si="33"/>
        <v>20</v>
      </c>
      <c r="G239" s="208" t="str">
        <f t="shared" si="33"/>
        <v>2020</v>
      </c>
      <c r="H239" s="208" t="str">
        <f>LEFT('New Instructions'!D$16,2)</f>
        <v/>
      </c>
      <c r="I239" s="208" t="str">
        <f>IF(F22="","",'Working Together'!M15)</f>
        <v/>
      </c>
      <c r="Q239" s="208">
        <f>IF($F93='New Instructions'!D16,'Working Together'!$S$11,"")</f>
        <v>0</v>
      </c>
      <c r="R239" s="208">
        <f>IF($F93='New Instructions'!D16,'Working Together'!$U$11,"")</f>
        <v>0</v>
      </c>
      <c r="S239" s="208">
        <f>IF($F93='New Instructions'!D16,'Working Together'!$W$11,"")</f>
        <v>0</v>
      </c>
    </row>
    <row r="240" spans="1:19" ht="20.75" customHeight="1" x14ac:dyDescent="0.5">
      <c r="A240">
        <f>'New Instructions'!$D$8</f>
        <v>0</v>
      </c>
      <c r="B240">
        <f>'New Instructions'!$D$10</f>
        <v>0</v>
      </c>
      <c r="C240">
        <f>'New Instructions'!$D$12</f>
        <v>0</v>
      </c>
      <c r="D240" s="209" t="str">
        <f t="shared" si="35"/>
        <v>Working Together</v>
      </c>
      <c r="E240" s="209" t="str">
        <f t="shared" si="36"/>
        <v>Stage 1</v>
      </c>
      <c r="F240" s="208" t="str">
        <f t="shared" si="33"/>
        <v>20</v>
      </c>
      <c r="G240" s="208" t="str">
        <f t="shared" si="33"/>
        <v>2021</v>
      </c>
      <c r="H240" s="208" t="str">
        <f>LEFT('New Instructions'!D$16,2)</f>
        <v/>
      </c>
      <c r="I240" s="208" t="str">
        <f>IF(F23="","",'Working Together'!N15)</f>
        <v/>
      </c>
      <c r="Q240" s="208">
        <f>IF($F94='New Instructions'!D16,'Working Together'!$S$11,"")</f>
        <v>0</v>
      </c>
      <c r="R240" s="208">
        <f>IF($F94='New Instructions'!D16,'Working Together'!$U$11,"")</f>
        <v>0</v>
      </c>
      <c r="S240" s="208">
        <f>IF($F94='New Instructions'!D16,'Working Together'!$W$11,"")</f>
        <v>0</v>
      </c>
    </row>
    <row r="241" spans="1:19" ht="20.75" customHeight="1" x14ac:dyDescent="0.5">
      <c r="A241">
        <f>'New Instructions'!$D$8</f>
        <v>0</v>
      </c>
      <c r="B241">
        <f>'New Instructions'!$D$10</f>
        <v>0</v>
      </c>
      <c r="C241">
        <f>'New Instructions'!$D$12</f>
        <v>0</v>
      </c>
      <c r="D241" s="209" t="str">
        <f t="shared" si="35"/>
        <v>Working Together</v>
      </c>
      <c r="E241" s="209" t="str">
        <f t="shared" si="36"/>
        <v>Stage 1</v>
      </c>
      <c r="F241" s="208" t="str">
        <f t="shared" si="33"/>
        <v>20</v>
      </c>
      <c r="G241" s="208" t="str">
        <f t="shared" si="33"/>
        <v>2022</v>
      </c>
      <c r="H241" s="208" t="str">
        <f>LEFT('New Instructions'!D$16,2)</f>
        <v/>
      </c>
      <c r="I241" s="208" t="str">
        <f>IF(F24="","",'Working Together'!O15)</f>
        <v/>
      </c>
      <c r="Q241" s="208">
        <f>IF($F95='New Instructions'!D16,'Working Together'!$S$11,"")</f>
        <v>0</v>
      </c>
      <c r="R241" s="208">
        <f>IF($F95='New Instructions'!D16,'Working Together'!$U$11,"")</f>
        <v>0</v>
      </c>
      <c r="S241" s="208">
        <f>IF($F95='New Instructions'!D16,'Working Together'!$W$11,"")</f>
        <v>0</v>
      </c>
    </row>
    <row r="242" spans="1:19" ht="20.75" customHeight="1" x14ac:dyDescent="0.5">
      <c r="A242">
        <f>'New Instructions'!$D$8</f>
        <v>0</v>
      </c>
      <c r="B242">
        <f>'New Instructions'!$D$10</f>
        <v>0</v>
      </c>
      <c r="C242">
        <f>'New Instructions'!$D$12</f>
        <v>0</v>
      </c>
      <c r="D242" s="209" t="str">
        <f t="shared" si="35"/>
        <v>Working Together</v>
      </c>
      <c r="E242" s="209" t="str">
        <f t="shared" si="36"/>
        <v>Stage 1</v>
      </c>
      <c r="F242" s="208" t="str">
        <f t="shared" si="33"/>
        <v>20</v>
      </c>
      <c r="G242" s="208" t="str">
        <f t="shared" si="33"/>
        <v>2023</v>
      </c>
      <c r="H242" s="208" t="str">
        <f>LEFT('New Instructions'!D$16,2)</f>
        <v/>
      </c>
      <c r="I242" s="208" t="str">
        <f>IF(F25="","",'Working Together'!P15)</f>
        <v/>
      </c>
      <c r="Q242" s="208">
        <f>IF($F96='New Instructions'!D16,'Working Together'!$S$11,"")</f>
        <v>0</v>
      </c>
      <c r="R242" s="208">
        <f>IF($F96='New Instructions'!D16,'Working Together'!$U$11,"")</f>
        <v>0</v>
      </c>
      <c r="S242" s="208">
        <f>IF($F96='New Instructions'!D16,'Working Together'!$W$11,"")</f>
        <v>0</v>
      </c>
    </row>
    <row r="243" spans="1:19" ht="20.75" customHeight="1" x14ac:dyDescent="0.5">
      <c r="A243">
        <f>'New Instructions'!$D$8</f>
        <v>0</v>
      </c>
      <c r="B243">
        <f>'New Instructions'!$D$10</f>
        <v>0</v>
      </c>
      <c r="C243">
        <f>'New Instructions'!$D$12</f>
        <v>0</v>
      </c>
      <c r="D243" s="209" t="str">
        <f t="shared" si="35"/>
        <v/>
      </c>
      <c r="E243" s="209" t="str">
        <f t="shared" ref="E243:E254" si="37">IF(F243="","","Stage 2")</f>
        <v/>
      </c>
      <c r="F243" s="208" t="str">
        <f t="shared" si="33"/>
        <v/>
      </c>
      <c r="G243" s="208" t="str">
        <f t="shared" si="33"/>
        <v>20</v>
      </c>
      <c r="H243" s="208" t="str">
        <f>LEFT('New Instructions'!D$16,2)</f>
        <v/>
      </c>
      <c r="I243" s="208">
        <f>'Working Together'!E27</f>
        <v>0</v>
      </c>
      <c r="Q243" s="208" t="str">
        <f>IF($F97='New Instructions'!D16,'Working Together'!$S$23,"")</f>
        <v/>
      </c>
      <c r="R243" s="208" t="str">
        <f>IF($F97='New Instructions'!D16,'Working Together'!$U$23,"")</f>
        <v/>
      </c>
      <c r="S243" s="208" t="str">
        <f>IF($F97='New Instructions'!D16,'Working Together'!$W$23,"")</f>
        <v/>
      </c>
    </row>
    <row r="244" spans="1:19" ht="20.75" customHeight="1" x14ac:dyDescent="0.5">
      <c r="A244">
        <f>'New Instructions'!$D$8</f>
        <v>0</v>
      </c>
      <c r="B244">
        <f>'New Instructions'!$D$10</f>
        <v>0</v>
      </c>
      <c r="C244">
        <f>'New Instructions'!$D$12</f>
        <v>0</v>
      </c>
      <c r="D244" s="209" t="str">
        <f t="shared" si="35"/>
        <v/>
      </c>
      <c r="E244" s="209" t="str">
        <f t="shared" si="37"/>
        <v/>
      </c>
      <c r="F244" s="208" t="str">
        <f t="shared" si="33"/>
        <v/>
      </c>
      <c r="G244" s="208" t="str">
        <f t="shared" si="33"/>
        <v>20</v>
      </c>
      <c r="H244" s="208" t="str">
        <f>LEFT('New Instructions'!D$16,2)</f>
        <v/>
      </c>
      <c r="I244" s="208">
        <f>'Working Together'!F27</f>
        <v>0</v>
      </c>
      <c r="Q244" s="208" t="str">
        <f>IF($F98='New Instructions'!D16,'Working Together'!$S$23,"")</f>
        <v/>
      </c>
      <c r="R244" s="208" t="str">
        <f>IF($F98='New Instructions'!D16,'Working Together'!$U$23,"")</f>
        <v/>
      </c>
      <c r="S244" s="208" t="str">
        <f>IF($F98='New Instructions'!D16,'Working Together'!$W$23,"")</f>
        <v/>
      </c>
    </row>
    <row r="245" spans="1:19" ht="20.75" customHeight="1" x14ac:dyDescent="0.5">
      <c r="A245">
        <f>'New Instructions'!$D$8</f>
        <v>0</v>
      </c>
      <c r="B245">
        <f>'New Instructions'!$D$10</f>
        <v>0</v>
      </c>
      <c r="C245">
        <f>'New Instructions'!$D$12</f>
        <v>0</v>
      </c>
      <c r="D245" s="209" t="str">
        <f t="shared" si="35"/>
        <v/>
      </c>
      <c r="E245" s="209" t="str">
        <f t="shared" si="37"/>
        <v/>
      </c>
      <c r="F245" s="208" t="str">
        <f t="shared" si="33"/>
        <v/>
      </c>
      <c r="G245" s="208" t="str">
        <f t="shared" si="33"/>
        <v>20</v>
      </c>
      <c r="H245" s="208" t="str">
        <f>LEFT('New Instructions'!D$16,2)</f>
        <v/>
      </c>
      <c r="I245" s="208">
        <f>'Working Together'!G27</f>
        <v>0</v>
      </c>
      <c r="Q245" s="208" t="str">
        <f>IF($F99='New Instructions'!D16,'Working Together'!$S$23,"")</f>
        <v/>
      </c>
      <c r="R245" s="208" t="str">
        <f>IF($F99='New Instructions'!D16,'Working Together'!$U$23,"")</f>
        <v/>
      </c>
      <c r="S245" s="208" t="str">
        <f>IF($F99='New Instructions'!D16,'Working Together'!$W$23,"")</f>
        <v/>
      </c>
    </row>
    <row r="246" spans="1:19" ht="20.75" customHeight="1" x14ac:dyDescent="0.5">
      <c r="A246">
        <f>'New Instructions'!$D$8</f>
        <v>0</v>
      </c>
      <c r="B246">
        <f>'New Instructions'!$D$10</f>
        <v>0</v>
      </c>
      <c r="C246">
        <f>'New Instructions'!$D$12</f>
        <v>0</v>
      </c>
      <c r="D246" s="209" t="str">
        <f t="shared" si="35"/>
        <v/>
      </c>
      <c r="E246" s="209" t="str">
        <f t="shared" si="37"/>
        <v/>
      </c>
      <c r="F246" s="208" t="str">
        <f t="shared" si="33"/>
        <v/>
      </c>
      <c r="G246" s="208" t="str">
        <f t="shared" si="33"/>
        <v>20</v>
      </c>
      <c r="H246" s="208" t="str">
        <f>LEFT('New Instructions'!D$16,2)</f>
        <v/>
      </c>
      <c r="I246" s="208">
        <f>'Working Together'!H27</f>
        <v>0</v>
      </c>
      <c r="Q246" s="208" t="str">
        <f>IF($F100='New Instructions'!D16,'Working Together'!$S$23,"")</f>
        <v/>
      </c>
      <c r="R246" s="208" t="str">
        <f>IF($F100='New Instructions'!D16,'Working Together'!$U$23,"")</f>
        <v/>
      </c>
      <c r="S246" s="208" t="str">
        <f>IF($F100='New Instructions'!D16,'Working Together'!$W$23,"")</f>
        <v/>
      </c>
    </row>
    <row r="247" spans="1:19" ht="20.75" customHeight="1" x14ac:dyDescent="0.5">
      <c r="A247">
        <f>'New Instructions'!$D$8</f>
        <v>0</v>
      </c>
      <c r="B247">
        <f>'New Instructions'!$D$10</f>
        <v>0</v>
      </c>
      <c r="C247">
        <f>'New Instructions'!$D$12</f>
        <v>0</v>
      </c>
      <c r="D247" s="209" t="str">
        <f t="shared" si="35"/>
        <v/>
      </c>
      <c r="E247" s="209" t="str">
        <f t="shared" si="37"/>
        <v/>
      </c>
      <c r="F247" s="208" t="str">
        <f t="shared" si="33"/>
        <v/>
      </c>
      <c r="G247" s="208" t="str">
        <f t="shared" si="33"/>
        <v>20</v>
      </c>
      <c r="H247" s="208" t="str">
        <f>LEFT('New Instructions'!D$16,2)</f>
        <v/>
      </c>
      <c r="I247" s="208" t="str">
        <f>IF(F30="","",'Working Together'!I27)</f>
        <v/>
      </c>
      <c r="Q247" s="208">
        <f>IF($F101='New Instructions'!D16,'Working Together'!$S$23,"")</f>
        <v>0</v>
      </c>
      <c r="R247" s="208">
        <f>IF($F101='New Instructions'!D16,'Working Together'!$U$23,"")</f>
        <v>0</v>
      </c>
      <c r="S247" s="208">
        <f>IF($F101='New Instructions'!D16,'Working Together'!$W$23,"")</f>
        <v>0</v>
      </c>
    </row>
    <row r="248" spans="1:19" ht="20.75" customHeight="1" x14ac:dyDescent="0.5">
      <c r="A248">
        <f>'New Instructions'!$D$8</f>
        <v>0</v>
      </c>
      <c r="B248">
        <f>'New Instructions'!$D$10</f>
        <v>0</v>
      </c>
      <c r="C248">
        <f>'New Instructions'!$D$12</f>
        <v>0</v>
      </c>
      <c r="D248" s="209" t="str">
        <f t="shared" si="35"/>
        <v/>
      </c>
      <c r="E248" s="209" t="str">
        <f t="shared" si="37"/>
        <v/>
      </c>
      <c r="F248" s="208" t="str">
        <f t="shared" si="33"/>
        <v/>
      </c>
      <c r="G248" s="208" t="str">
        <f t="shared" si="33"/>
        <v>20</v>
      </c>
      <c r="H248" s="208" t="str">
        <f>LEFT('New Instructions'!D$16,2)</f>
        <v/>
      </c>
      <c r="I248" s="208" t="str">
        <f>IF(F31="","",'Working Together'!J27)</f>
        <v/>
      </c>
      <c r="Q248" s="208">
        <f>IF($F102='New Instructions'!D16,'Working Together'!$S$23,"")</f>
        <v>0</v>
      </c>
      <c r="R248" s="208">
        <f>IF($F102='New Instructions'!D16,'Working Together'!$U$23,"")</f>
        <v>0</v>
      </c>
      <c r="S248" s="208">
        <f>IF($F102='New Instructions'!D16,'Working Together'!$W$23,"")</f>
        <v>0</v>
      </c>
    </row>
    <row r="249" spans="1:19" ht="20.75" customHeight="1" x14ac:dyDescent="0.5">
      <c r="A249">
        <f>'New Instructions'!$D$8</f>
        <v>0</v>
      </c>
      <c r="B249">
        <f>'New Instructions'!$D$10</f>
        <v>0</v>
      </c>
      <c r="C249">
        <f>'New Instructions'!$D$12</f>
        <v>0</v>
      </c>
      <c r="D249" s="209" t="str">
        <f t="shared" si="35"/>
        <v/>
      </c>
      <c r="E249" s="209" t="str">
        <f t="shared" si="37"/>
        <v/>
      </c>
      <c r="F249" s="208" t="str">
        <f t="shared" si="33"/>
        <v/>
      </c>
      <c r="G249" s="208" t="str">
        <f t="shared" si="33"/>
        <v>20</v>
      </c>
      <c r="H249" s="208" t="str">
        <f>LEFT('New Instructions'!D$16,2)</f>
        <v/>
      </c>
      <c r="I249" s="208" t="str">
        <f>IF(F32="","",'Working Together'!K27)</f>
        <v/>
      </c>
      <c r="Q249" s="208">
        <f>IF($F103='New Instructions'!D16,'Working Together'!$S$23,"")</f>
        <v>0</v>
      </c>
      <c r="R249" s="208">
        <f>IF($F103='New Instructions'!D16,'Working Together'!$U$23,"")</f>
        <v>0</v>
      </c>
      <c r="S249" s="208">
        <f>IF($F103='New Instructions'!D16,'Working Together'!$W$23,"")</f>
        <v>0</v>
      </c>
    </row>
    <row r="250" spans="1:19" ht="20.75" customHeight="1" x14ac:dyDescent="0.5">
      <c r="A250">
        <f>'New Instructions'!$D$8</f>
        <v>0</v>
      </c>
      <c r="B250">
        <f>'New Instructions'!$D$10</f>
        <v>0</v>
      </c>
      <c r="C250">
        <f>'New Instructions'!$D$12</f>
        <v>0</v>
      </c>
      <c r="D250" s="209" t="str">
        <f t="shared" si="35"/>
        <v/>
      </c>
      <c r="E250" s="209" t="str">
        <f t="shared" si="37"/>
        <v/>
      </c>
      <c r="F250" s="208" t="str">
        <f t="shared" si="33"/>
        <v/>
      </c>
      <c r="G250" s="208" t="str">
        <f t="shared" si="33"/>
        <v>20</v>
      </c>
      <c r="H250" s="208" t="str">
        <f>LEFT('New Instructions'!D$16,2)</f>
        <v/>
      </c>
      <c r="I250" s="208" t="str">
        <f>IF(F33="","",'Working Together'!L27)</f>
        <v/>
      </c>
      <c r="Q250" s="208">
        <f>IF($F104='New Instructions'!D16,'Working Together'!$S$23,"")</f>
        <v>0</v>
      </c>
      <c r="R250" s="208">
        <f>IF($F104='New Instructions'!D16,'Working Together'!$U$23,"")</f>
        <v>0</v>
      </c>
      <c r="S250" s="208">
        <f>IF($F104='New Instructions'!D16,'Working Together'!$W$23,"")</f>
        <v>0</v>
      </c>
    </row>
    <row r="251" spans="1:19" ht="20.75" customHeight="1" x14ac:dyDescent="0.5">
      <c r="A251">
        <f>'New Instructions'!$D$8</f>
        <v>0</v>
      </c>
      <c r="B251">
        <f>'New Instructions'!$D$10</f>
        <v>0</v>
      </c>
      <c r="C251">
        <f>'New Instructions'!$D$12</f>
        <v>0</v>
      </c>
      <c r="D251" s="209" t="str">
        <f t="shared" si="35"/>
        <v>Working Together</v>
      </c>
      <c r="E251" s="209" t="str">
        <f t="shared" si="37"/>
        <v>Stage 2</v>
      </c>
      <c r="F251" s="208" t="str">
        <f t="shared" si="33"/>
        <v>20</v>
      </c>
      <c r="G251" s="208" t="str">
        <f t="shared" si="33"/>
        <v>2020</v>
      </c>
      <c r="H251" s="208" t="str">
        <f>LEFT('New Instructions'!D$16,2)</f>
        <v/>
      </c>
      <c r="I251" s="208" t="str">
        <f>IF(F34="","",'Working Together'!M27)</f>
        <v/>
      </c>
      <c r="Q251" s="208">
        <f>IF($F105='New Instructions'!D16,'Working Together'!$S$23,"")</f>
        <v>0</v>
      </c>
      <c r="R251" s="208">
        <f>IF($F105='New Instructions'!D16,'Working Together'!$U$23,"")</f>
        <v>0</v>
      </c>
      <c r="S251" s="208">
        <f>IF($F105='New Instructions'!D16,'Working Together'!$W$23,"")</f>
        <v>0</v>
      </c>
    </row>
    <row r="252" spans="1:19" ht="20.75" customHeight="1" x14ac:dyDescent="0.5">
      <c r="A252">
        <f>'New Instructions'!$D$8</f>
        <v>0</v>
      </c>
      <c r="B252">
        <f>'New Instructions'!$D$10</f>
        <v>0</v>
      </c>
      <c r="C252">
        <f>'New Instructions'!$D$12</f>
        <v>0</v>
      </c>
      <c r="D252" s="209" t="str">
        <f t="shared" si="35"/>
        <v>Working Together</v>
      </c>
      <c r="E252" s="209" t="str">
        <f t="shared" si="37"/>
        <v>Stage 2</v>
      </c>
      <c r="F252" s="208" t="str">
        <f t="shared" si="33"/>
        <v>20</v>
      </c>
      <c r="G252" s="208" t="str">
        <f t="shared" si="33"/>
        <v>2021</v>
      </c>
      <c r="H252" s="208" t="str">
        <f>LEFT('New Instructions'!D$16,2)</f>
        <v/>
      </c>
      <c r="I252" s="208" t="str">
        <f>IF(F35="","",'Working Together'!N27)</f>
        <v/>
      </c>
      <c r="Q252" s="208">
        <f>IF($F106='New Instructions'!D16,'Working Together'!$S$23,"")</f>
        <v>0</v>
      </c>
      <c r="R252" s="208">
        <f>IF($F106='New Instructions'!D16,'Working Together'!$U$23,"")</f>
        <v>0</v>
      </c>
      <c r="S252" s="208">
        <f>IF($F106='New Instructions'!D16,'Working Together'!$W$23,"")</f>
        <v>0</v>
      </c>
    </row>
    <row r="253" spans="1:19" ht="20.75" customHeight="1" x14ac:dyDescent="0.5">
      <c r="A253">
        <f>'New Instructions'!$D$8</f>
        <v>0</v>
      </c>
      <c r="B253">
        <f>'New Instructions'!$D$10</f>
        <v>0</v>
      </c>
      <c r="C253">
        <f>'New Instructions'!$D$12</f>
        <v>0</v>
      </c>
      <c r="D253" s="209" t="str">
        <f t="shared" si="35"/>
        <v>Working Together</v>
      </c>
      <c r="E253" s="209" t="str">
        <f t="shared" si="37"/>
        <v>Stage 2</v>
      </c>
      <c r="F253" s="208" t="str">
        <f t="shared" si="33"/>
        <v>20</v>
      </c>
      <c r="G253" s="208" t="str">
        <f t="shared" si="33"/>
        <v>2022</v>
      </c>
      <c r="H253" s="208" t="str">
        <f>LEFT('New Instructions'!D$16,2)</f>
        <v/>
      </c>
      <c r="I253" s="208" t="str">
        <f>IF(F36="","",'Working Together'!O27)</f>
        <v/>
      </c>
      <c r="Q253" s="208">
        <f>IF($F107='New Instructions'!D16,'Working Together'!$S$23,"")</f>
        <v>0</v>
      </c>
      <c r="R253" s="208">
        <f>IF($F107='New Instructions'!D16,'Working Together'!$U$23,"")</f>
        <v>0</v>
      </c>
      <c r="S253" s="208">
        <f>IF($F107='New Instructions'!D16,'Working Together'!$W$23,"")</f>
        <v>0</v>
      </c>
    </row>
    <row r="254" spans="1:19" ht="20.75" customHeight="1" x14ac:dyDescent="0.5">
      <c r="A254">
        <f>'New Instructions'!$D$8</f>
        <v>0</v>
      </c>
      <c r="B254">
        <f>'New Instructions'!$D$10</f>
        <v>0</v>
      </c>
      <c r="C254">
        <f>'New Instructions'!$D$12</f>
        <v>0</v>
      </c>
      <c r="D254" s="209" t="str">
        <f t="shared" si="35"/>
        <v>Working Together</v>
      </c>
      <c r="E254" s="209" t="str">
        <f t="shared" si="37"/>
        <v>Stage 2</v>
      </c>
      <c r="F254" s="208" t="str">
        <f t="shared" si="33"/>
        <v>20</v>
      </c>
      <c r="G254" s="208" t="str">
        <f t="shared" si="33"/>
        <v>2023</v>
      </c>
      <c r="H254" s="208" t="str">
        <f>LEFT('New Instructions'!D$16,2)</f>
        <v/>
      </c>
      <c r="I254" s="208" t="str">
        <f>IF(F37="","",'Working Together'!P27)</f>
        <v/>
      </c>
      <c r="Q254" s="208">
        <f>IF($F108='New Instructions'!D16,'Working Together'!$S$23,"")</f>
        <v>0</v>
      </c>
      <c r="R254" s="208">
        <f>IF($F108='New Instructions'!D16,'Working Together'!$U$23,"")</f>
        <v>0</v>
      </c>
      <c r="S254" s="208">
        <f>IF($F108='New Instructions'!D16,'Working Together'!$W$23,"")</f>
        <v>0</v>
      </c>
    </row>
    <row r="255" spans="1:19" ht="20.75" customHeight="1" x14ac:dyDescent="0.5">
      <c r="A255">
        <f>'New Instructions'!$D$8</f>
        <v>0</v>
      </c>
      <c r="B255">
        <f>'New Instructions'!$D$10</f>
        <v>0</v>
      </c>
      <c r="C255">
        <f>'New Instructions'!$D$12</f>
        <v>0</v>
      </c>
      <c r="D255" s="209" t="str">
        <f t="shared" si="35"/>
        <v/>
      </c>
      <c r="E255" s="209" t="str">
        <f t="shared" ref="E255:E266" si="38">IF(F255="","","Stage 3")</f>
        <v/>
      </c>
      <c r="F255" s="208" t="str">
        <f t="shared" si="33"/>
        <v/>
      </c>
      <c r="G255" s="208" t="str">
        <f t="shared" si="33"/>
        <v>20</v>
      </c>
      <c r="H255" s="208" t="str">
        <f>LEFT('New Instructions'!D$16,2)</f>
        <v/>
      </c>
      <c r="I255" s="208">
        <f>'Working Together'!E40</f>
        <v>0</v>
      </c>
      <c r="Q255" s="208" t="str">
        <f>IF($F109='New Instructions'!D16,'Working Together'!$S$23,"")</f>
        <v/>
      </c>
      <c r="R255" s="208" t="str">
        <f>IF($F109='New Instructions'!D16,'Working Together'!$U$23,"")</f>
        <v/>
      </c>
      <c r="S255" s="208" t="str">
        <f>IF($F109='New Instructions'!D16,'Working Together'!$W$23,"")</f>
        <v/>
      </c>
    </row>
    <row r="256" spans="1:19" ht="20.75" customHeight="1" x14ac:dyDescent="0.5">
      <c r="A256">
        <f>'New Instructions'!$D$8</f>
        <v>0</v>
      </c>
      <c r="B256">
        <f>'New Instructions'!$D$10</f>
        <v>0</v>
      </c>
      <c r="C256">
        <f>'New Instructions'!$D$12</f>
        <v>0</v>
      </c>
      <c r="D256" s="209" t="str">
        <f t="shared" si="35"/>
        <v/>
      </c>
      <c r="E256" s="209" t="str">
        <f t="shared" si="38"/>
        <v/>
      </c>
      <c r="F256" s="208" t="str">
        <f t="shared" si="33"/>
        <v/>
      </c>
      <c r="G256" s="208" t="str">
        <f t="shared" si="33"/>
        <v>20</v>
      </c>
      <c r="H256" s="208" t="str">
        <f>LEFT('New Instructions'!D$16,2)</f>
        <v/>
      </c>
      <c r="I256" s="208">
        <f>'Working Together'!F40</f>
        <v>0</v>
      </c>
      <c r="Q256" s="208" t="str">
        <f>IF($F110='New Instructions'!D16,'Working Together'!$S$36,"")</f>
        <v/>
      </c>
      <c r="R256" s="208" t="str">
        <f>IF($F110='New Instructions'!D16,'Working Together'!$U$36,"")</f>
        <v/>
      </c>
      <c r="S256" s="208" t="str">
        <f>IF($F110='New Instructions'!D16,'Working Together'!$W$36,"")</f>
        <v/>
      </c>
    </row>
    <row r="257" spans="1:19" ht="20.75" customHeight="1" x14ac:dyDescent="0.5">
      <c r="A257">
        <f>'New Instructions'!$D$8</f>
        <v>0</v>
      </c>
      <c r="B257">
        <f>'New Instructions'!$D$10</f>
        <v>0</v>
      </c>
      <c r="C257">
        <f>'New Instructions'!$D$12</f>
        <v>0</v>
      </c>
      <c r="D257" s="209" t="str">
        <f t="shared" si="35"/>
        <v/>
      </c>
      <c r="E257" s="209" t="str">
        <f t="shared" si="38"/>
        <v/>
      </c>
      <c r="F257" s="208" t="str">
        <f t="shared" si="33"/>
        <v/>
      </c>
      <c r="G257" s="208" t="str">
        <f t="shared" si="33"/>
        <v>20</v>
      </c>
      <c r="H257" s="208" t="str">
        <f>LEFT('New Instructions'!D$16,2)</f>
        <v/>
      </c>
      <c r="I257" s="208">
        <f>'Working Together'!G40</f>
        <v>0</v>
      </c>
      <c r="Q257" s="208" t="str">
        <f>IF($F111='New Instructions'!D16,'Working Together'!$S$36,"")</f>
        <v/>
      </c>
      <c r="R257" s="208" t="str">
        <f>IF($F111='New Instructions'!D16,'Working Together'!$U$36,"")</f>
        <v/>
      </c>
      <c r="S257" s="208" t="str">
        <f>IF($F111='New Instructions'!D16,'Working Together'!$W$36,"")</f>
        <v/>
      </c>
    </row>
    <row r="258" spans="1:19" ht="20.75" customHeight="1" x14ac:dyDescent="0.5">
      <c r="A258">
        <f>'New Instructions'!$D$8</f>
        <v>0</v>
      </c>
      <c r="B258">
        <f>'New Instructions'!$D$10</f>
        <v>0</v>
      </c>
      <c r="C258">
        <f>'New Instructions'!$D$12</f>
        <v>0</v>
      </c>
      <c r="D258" s="209" t="str">
        <f t="shared" si="35"/>
        <v/>
      </c>
      <c r="E258" s="209" t="str">
        <f t="shared" si="38"/>
        <v/>
      </c>
      <c r="F258" s="208" t="str">
        <f t="shared" si="33"/>
        <v/>
      </c>
      <c r="G258" s="208" t="str">
        <f t="shared" si="33"/>
        <v>20</v>
      </c>
      <c r="H258" s="208" t="str">
        <f>LEFT('New Instructions'!D$16,2)</f>
        <v/>
      </c>
      <c r="I258" s="208">
        <f>'Working Together'!H40</f>
        <v>0</v>
      </c>
      <c r="Q258" s="208" t="str">
        <f>IF($F112='New Instructions'!D16,'Working Together'!$S$36,"")</f>
        <v/>
      </c>
      <c r="R258" s="208" t="str">
        <f>IF($F112='New Instructions'!D16,'Working Together'!$U$36,"")</f>
        <v/>
      </c>
      <c r="S258" s="208" t="str">
        <f>IF($F112='New Instructions'!D16,'Working Together'!$W$36,"")</f>
        <v/>
      </c>
    </row>
    <row r="259" spans="1:19" ht="20.75" customHeight="1" x14ac:dyDescent="0.5">
      <c r="A259">
        <f>'New Instructions'!$D$8</f>
        <v>0</v>
      </c>
      <c r="B259">
        <f>'New Instructions'!$D$10</f>
        <v>0</v>
      </c>
      <c r="C259">
        <f>'New Instructions'!$D$12</f>
        <v>0</v>
      </c>
      <c r="D259" s="209" t="str">
        <f t="shared" si="35"/>
        <v/>
      </c>
      <c r="E259" s="209" t="str">
        <f t="shared" si="38"/>
        <v/>
      </c>
      <c r="F259" s="208" t="str">
        <f t="shared" si="33"/>
        <v/>
      </c>
      <c r="G259" s="208" t="str">
        <f t="shared" si="33"/>
        <v>20</v>
      </c>
      <c r="H259" s="208" t="str">
        <f>LEFT('New Instructions'!D$16,2)</f>
        <v/>
      </c>
      <c r="I259" s="208">
        <f>IF(F40="","",'Working Together'!I40)</f>
        <v>0</v>
      </c>
      <c r="Q259" s="208">
        <f>IF($F113='New Instructions'!D16,'Working Together'!$S$36,"")</f>
        <v>0</v>
      </c>
      <c r="R259" s="208">
        <f>IF($F113='New Instructions'!D16,'Working Together'!$U$36,"")</f>
        <v>0</v>
      </c>
      <c r="S259" s="208">
        <f>IF($F113='New Instructions'!D16,'Working Together'!$W$36,"")</f>
        <v>0</v>
      </c>
    </row>
    <row r="260" spans="1:19" ht="20.75" customHeight="1" x14ac:dyDescent="0.5">
      <c r="A260">
        <f>'New Instructions'!$D$8</f>
        <v>0</v>
      </c>
      <c r="B260">
        <f>'New Instructions'!$D$10</f>
        <v>0</v>
      </c>
      <c r="C260">
        <f>'New Instructions'!$D$12</f>
        <v>0</v>
      </c>
      <c r="D260" s="209" t="str">
        <f t="shared" si="35"/>
        <v/>
      </c>
      <c r="E260" s="209" t="str">
        <f t="shared" si="38"/>
        <v/>
      </c>
      <c r="F260" s="208" t="str">
        <f t="shared" si="33"/>
        <v/>
      </c>
      <c r="G260" s="208" t="str">
        <f t="shared" si="33"/>
        <v>20</v>
      </c>
      <c r="H260" s="208" t="str">
        <f>LEFT('New Instructions'!D$16,2)</f>
        <v/>
      </c>
      <c r="I260" s="208" t="str">
        <f>IF(F43="","",'Working Together'!J40)</f>
        <v/>
      </c>
      <c r="Q260" s="208">
        <f>IF($F114='New Instructions'!D16,'Working Together'!$S$36,"")</f>
        <v>0</v>
      </c>
      <c r="R260" s="208">
        <f>IF($F114='New Instructions'!D16,'Working Together'!$U$36,"")</f>
        <v>0</v>
      </c>
      <c r="S260" s="208">
        <f>IF($F114='New Instructions'!D16,'Working Together'!$W$36,"")</f>
        <v>0</v>
      </c>
    </row>
    <row r="261" spans="1:19" ht="20.75" customHeight="1" x14ac:dyDescent="0.5">
      <c r="A261">
        <f>'New Instructions'!$D$8</f>
        <v>0</v>
      </c>
      <c r="B261">
        <f>'New Instructions'!$D$10</f>
        <v>0</v>
      </c>
      <c r="C261">
        <f>'New Instructions'!$D$12</f>
        <v>0</v>
      </c>
      <c r="D261" s="209" t="str">
        <f t="shared" si="35"/>
        <v/>
      </c>
      <c r="E261" s="209" t="str">
        <f t="shared" si="38"/>
        <v/>
      </c>
      <c r="F261" s="208" t="str">
        <f t="shared" si="33"/>
        <v/>
      </c>
      <c r="G261" s="208" t="str">
        <f t="shared" si="33"/>
        <v>20</v>
      </c>
      <c r="H261" s="208" t="str">
        <f>LEFT('New Instructions'!D$16,2)</f>
        <v/>
      </c>
      <c r="I261" s="208" t="str">
        <f>IF(F44="","",'Working Together'!K40)</f>
        <v/>
      </c>
      <c r="Q261" s="208">
        <f>IF($F115='New Instructions'!D16,'Working Together'!$S$36,"")</f>
        <v>0</v>
      </c>
      <c r="R261" s="208">
        <f>IF($F115='New Instructions'!D16,'Working Together'!$U$36,"")</f>
        <v>0</v>
      </c>
      <c r="S261" s="208">
        <f>IF($F115='New Instructions'!D16,'Working Together'!$W$36,"")</f>
        <v>0</v>
      </c>
    </row>
    <row r="262" spans="1:19" ht="20.75" customHeight="1" x14ac:dyDescent="0.5">
      <c r="A262">
        <f>'New Instructions'!$D$8</f>
        <v>0</v>
      </c>
      <c r="B262">
        <f>'New Instructions'!$D$10</f>
        <v>0</v>
      </c>
      <c r="C262">
        <f>'New Instructions'!$D$12</f>
        <v>0</v>
      </c>
      <c r="D262" s="209" t="str">
        <f t="shared" si="35"/>
        <v/>
      </c>
      <c r="E262" s="209" t="str">
        <f t="shared" si="38"/>
        <v/>
      </c>
      <c r="F262" s="208" t="str">
        <f t="shared" si="33"/>
        <v/>
      </c>
      <c r="G262" s="208" t="str">
        <f t="shared" si="33"/>
        <v>20</v>
      </c>
      <c r="H262" s="208" t="str">
        <f>LEFT('New Instructions'!D$16,2)</f>
        <v/>
      </c>
      <c r="I262" s="208" t="str">
        <f>IF(F45="","",'Working Together'!L40)</f>
        <v/>
      </c>
      <c r="Q262" s="208">
        <f>IF($F116='New Instructions'!D16,'Working Together'!$S$36,"")</f>
        <v>0</v>
      </c>
      <c r="R262" s="208">
        <f>IF($F116='New Instructions'!D16,'Working Together'!$U$36,"")</f>
        <v>0</v>
      </c>
      <c r="S262" s="208">
        <f>IF($F116='New Instructions'!D16,'Working Together'!$W$36,"")</f>
        <v>0</v>
      </c>
    </row>
    <row r="263" spans="1:19" ht="20.75" customHeight="1" x14ac:dyDescent="0.5">
      <c r="A263">
        <f>'New Instructions'!$D$8</f>
        <v>0</v>
      </c>
      <c r="B263">
        <f>'New Instructions'!$D$10</f>
        <v>0</v>
      </c>
      <c r="C263">
        <f>'New Instructions'!$D$12</f>
        <v>0</v>
      </c>
      <c r="D263" s="209" t="str">
        <f t="shared" si="35"/>
        <v>Working Together</v>
      </c>
      <c r="E263" s="209" t="str">
        <f t="shared" si="38"/>
        <v>Stage 3</v>
      </c>
      <c r="F263" s="208" t="str">
        <f t="shared" si="33"/>
        <v>20</v>
      </c>
      <c r="G263" s="208" t="str">
        <f t="shared" si="33"/>
        <v>2020</v>
      </c>
      <c r="H263" s="208" t="str">
        <f>LEFT('New Instructions'!D$16,2)</f>
        <v/>
      </c>
      <c r="I263" s="208" t="str">
        <f>IF(F46="","",'Working Together'!M40)</f>
        <v/>
      </c>
      <c r="Q263" s="208">
        <f>IF($F117='New Instructions'!D16,'Working Together'!$S$36,"")</f>
        <v>0</v>
      </c>
      <c r="R263" s="208">
        <f>IF($F117='New Instructions'!D16,'Working Together'!$U$36,"")</f>
        <v>0</v>
      </c>
      <c r="S263" s="208">
        <f>IF($F117='New Instructions'!D16,'Working Together'!$W$36,"")</f>
        <v>0</v>
      </c>
    </row>
    <row r="264" spans="1:19" ht="20.75" customHeight="1" x14ac:dyDescent="0.5">
      <c r="A264">
        <f>'New Instructions'!$D$8</f>
        <v>0</v>
      </c>
      <c r="B264">
        <f>'New Instructions'!$D$10</f>
        <v>0</v>
      </c>
      <c r="C264">
        <f>'New Instructions'!$D$12</f>
        <v>0</v>
      </c>
      <c r="D264" s="209" t="str">
        <f t="shared" si="35"/>
        <v>Working Together</v>
      </c>
      <c r="E264" s="209" t="str">
        <f t="shared" si="38"/>
        <v>Stage 3</v>
      </c>
      <c r="F264" s="208" t="str">
        <f t="shared" si="33"/>
        <v>20</v>
      </c>
      <c r="G264" s="208" t="str">
        <f t="shared" si="33"/>
        <v>2021</v>
      </c>
      <c r="H264" s="208" t="str">
        <f>LEFT('New Instructions'!D$16,2)</f>
        <v/>
      </c>
      <c r="I264" s="208" t="str">
        <f>IF(F47="","",'Working Together'!N40)</f>
        <v/>
      </c>
      <c r="Q264" s="208">
        <f>IF($F118='New Instructions'!D16,'Working Together'!$S$36,"")</f>
        <v>0</v>
      </c>
      <c r="R264" s="208">
        <f>IF($F118='New Instructions'!D16,'Working Together'!$U$36,"")</f>
        <v>0</v>
      </c>
      <c r="S264" s="208">
        <f>IF($F118='New Instructions'!D16,'Working Together'!$W$36,"")</f>
        <v>0</v>
      </c>
    </row>
    <row r="265" spans="1:19" ht="20.75" customHeight="1" x14ac:dyDescent="0.5">
      <c r="A265">
        <f>'New Instructions'!$D$8</f>
        <v>0</v>
      </c>
      <c r="B265">
        <f>'New Instructions'!$D$10</f>
        <v>0</v>
      </c>
      <c r="C265">
        <f>'New Instructions'!$D$12</f>
        <v>0</v>
      </c>
      <c r="D265" s="209" t="str">
        <f t="shared" si="35"/>
        <v>Working Together</v>
      </c>
      <c r="E265" s="209" t="str">
        <f t="shared" si="38"/>
        <v>Stage 3</v>
      </c>
      <c r="F265" s="208" t="str">
        <f t="shared" si="33"/>
        <v>20</v>
      </c>
      <c r="G265" s="208" t="str">
        <f t="shared" si="33"/>
        <v>2022</v>
      </c>
      <c r="H265" s="208" t="str">
        <f>LEFT('New Instructions'!D$16,2)</f>
        <v/>
      </c>
      <c r="I265" s="208" t="str">
        <f>IF(F48="","",'Working Together'!O40)</f>
        <v/>
      </c>
      <c r="Q265" s="208">
        <f>IF($F119='New Instructions'!D16,'Working Together'!$S$36,"")</f>
        <v>0</v>
      </c>
      <c r="R265" s="208">
        <f>IF($F119='New Instructions'!D16,'Working Together'!$U$36,"")</f>
        <v>0</v>
      </c>
      <c r="S265" s="208">
        <f>IF($F119='New Instructions'!D16,'Working Together'!$W$36,"")</f>
        <v>0</v>
      </c>
    </row>
    <row r="266" spans="1:19" ht="20.75" customHeight="1" x14ac:dyDescent="0.5">
      <c r="A266">
        <f>'New Instructions'!$D$8</f>
        <v>0</v>
      </c>
      <c r="B266">
        <f>'New Instructions'!$D$10</f>
        <v>0</v>
      </c>
      <c r="C266">
        <f>'New Instructions'!$D$12</f>
        <v>0</v>
      </c>
      <c r="D266" s="209" t="str">
        <f t="shared" si="35"/>
        <v>Working Together</v>
      </c>
      <c r="E266" s="209" t="str">
        <f t="shared" si="38"/>
        <v>Stage 3</v>
      </c>
      <c r="F266" s="208" t="str">
        <f t="shared" si="33"/>
        <v>20</v>
      </c>
      <c r="G266" s="208" t="str">
        <f t="shared" si="33"/>
        <v>2023</v>
      </c>
      <c r="H266" s="208" t="str">
        <f>LEFT('New Instructions'!D$16,2)</f>
        <v/>
      </c>
      <c r="I266" s="208" t="str">
        <f>IF(F49="","",'Working Together'!P40)</f>
        <v/>
      </c>
      <c r="Q266" s="208">
        <f>IF($F120='New Instructions'!D16,'Working Together'!$S$36,"")</f>
        <v>0</v>
      </c>
      <c r="R266" s="208">
        <f>IF($F120='New Instructions'!D16,'Working Together'!$U$36,"")</f>
        <v>0</v>
      </c>
      <c r="S266" s="208">
        <f>IF($F120='New Instructions'!D16,'Working Together'!$W$36,"")</f>
        <v>0</v>
      </c>
    </row>
    <row r="267" spans="1:19" ht="20.75" customHeight="1" x14ac:dyDescent="0.5">
      <c r="A267">
        <f>'New Instructions'!$D$8</f>
        <v>0</v>
      </c>
      <c r="B267">
        <f>'New Instructions'!$D$10</f>
        <v>0</v>
      </c>
      <c r="C267">
        <f>'New Instructions'!$D$12</f>
        <v>0</v>
      </c>
      <c r="D267" s="209" t="str">
        <f t="shared" si="35"/>
        <v/>
      </c>
      <c r="E267" s="209" t="str">
        <f t="shared" ref="E267:E278" si="39">IF(F267="","","Stage 4")</f>
        <v/>
      </c>
      <c r="F267" s="208" t="str">
        <f t="shared" si="33"/>
        <v/>
      </c>
      <c r="G267" s="208" t="str">
        <f t="shared" si="33"/>
        <v>20</v>
      </c>
      <c r="H267" s="208" t="str">
        <f>LEFT('New Instructions'!D$16,2)</f>
        <v/>
      </c>
      <c r="I267" s="208">
        <f>'Working Together'!E54</f>
        <v>0</v>
      </c>
      <c r="Q267" s="208" t="str">
        <f>IF($F121='New Instructions'!D16,'Working Together'!$S$50,"")</f>
        <v/>
      </c>
      <c r="R267" s="208" t="str">
        <f>IF($F121='New Instructions'!D16,'Working Together'!$U$50,"")</f>
        <v/>
      </c>
      <c r="S267" s="208" t="str">
        <f>IF($F121='New Instructions'!D16,'Working Together'!$W$50,"")</f>
        <v/>
      </c>
    </row>
    <row r="268" spans="1:19" ht="20.75" customHeight="1" x14ac:dyDescent="0.5">
      <c r="A268">
        <f>'New Instructions'!$D$8</f>
        <v>0</v>
      </c>
      <c r="B268">
        <f>'New Instructions'!$D$10</f>
        <v>0</v>
      </c>
      <c r="C268">
        <f>'New Instructions'!$D$12</f>
        <v>0</v>
      </c>
      <c r="D268" s="209" t="str">
        <f t="shared" si="35"/>
        <v/>
      </c>
      <c r="E268" s="209" t="str">
        <f t="shared" si="39"/>
        <v/>
      </c>
      <c r="F268" s="208" t="str">
        <f t="shared" si="33"/>
        <v/>
      </c>
      <c r="G268" s="208" t="str">
        <f t="shared" si="33"/>
        <v>20</v>
      </c>
      <c r="H268" s="208" t="str">
        <f>LEFT('New Instructions'!D$16,2)</f>
        <v/>
      </c>
      <c r="I268" s="208">
        <f>'Working Together'!F54</f>
        <v>0</v>
      </c>
      <c r="Q268" s="208" t="str">
        <f>IF($F122='New Instructions'!D16,'Working Together'!$S$50,"")</f>
        <v/>
      </c>
      <c r="R268" s="208" t="str">
        <f>IF($F122='New Instructions'!D16,'Working Together'!$U$50,"")</f>
        <v/>
      </c>
      <c r="S268" s="208" t="str">
        <f>IF($F122='New Instructions'!D16,'Working Together'!$W$50,"")</f>
        <v/>
      </c>
    </row>
    <row r="269" spans="1:19" ht="20.75" customHeight="1" x14ac:dyDescent="0.5">
      <c r="A269">
        <f>'New Instructions'!$D$8</f>
        <v>0</v>
      </c>
      <c r="B269">
        <f>'New Instructions'!$D$10</f>
        <v>0</v>
      </c>
      <c r="C269">
        <f>'New Instructions'!$D$12</f>
        <v>0</v>
      </c>
      <c r="D269" s="209" t="str">
        <f t="shared" si="35"/>
        <v/>
      </c>
      <c r="E269" s="209" t="str">
        <f t="shared" si="39"/>
        <v/>
      </c>
      <c r="F269" s="208" t="str">
        <f t="shared" si="33"/>
        <v/>
      </c>
      <c r="G269" s="208" t="str">
        <f t="shared" si="33"/>
        <v>20</v>
      </c>
      <c r="H269" s="208" t="str">
        <f>LEFT('New Instructions'!D$16,2)</f>
        <v/>
      </c>
      <c r="I269" s="208">
        <f>'Working Together'!G54</f>
        <v>0</v>
      </c>
      <c r="Q269" s="208" t="str">
        <f>IF($F123='New Instructions'!D16,'Working Together'!$S$50,"")</f>
        <v/>
      </c>
      <c r="R269" s="208" t="str">
        <f>IF($F123='New Instructions'!D16,'Working Together'!$U$50,"")</f>
        <v/>
      </c>
      <c r="S269" s="208" t="str">
        <f>IF($F123='New Instructions'!D16,'Working Together'!$W$50,"")</f>
        <v/>
      </c>
    </row>
    <row r="270" spans="1:19" ht="20.75" customHeight="1" x14ac:dyDescent="0.5">
      <c r="A270">
        <f>'New Instructions'!$D$8</f>
        <v>0</v>
      </c>
      <c r="B270">
        <f>'New Instructions'!$D$10</f>
        <v>0</v>
      </c>
      <c r="C270">
        <f>'New Instructions'!$D$12</f>
        <v>0</v>
      </c>
      <c r="D270" s="209" t="str">
        <f t="shared" si="35"/>
        <v/>
      </c>
      <c r="E270" s="209" t="str">
        <f t="shared" si="39"/>
        <v/>
      </c>
      <c r="F270" s="208" t="str">
        <f t="shared" si="33"/>
        <v/>
      </c>
      <c r="G270" s="208" t="str">
        <f t="shared" si="33"/>
        <v>20</v>
      </c>
      <c r="H270" s="208" t="str">
        <f>LEFT('New Instructions'!D$16,2)</f>
        <v/>
      </c>
      <c r="I270" s="208">
        <f>'Working Together'!H54</f>
        <v>0</v>
      </c>
      <c r="Q270" s="208" t="str">
        <f>IF($F124='New Instructions'!D16,'Working Together'!$S$50,"")</f>
        <v/>
      </c>
      <c r="R270" s="208" t="str">
        <f>IF($F124='New Instructions'!D16,'Working Together'!$U$50,"")</f>
        <v/>
      </c>
      <c r="S270" s="208" t="str">
        <f>IF($F124='New Instructions'!D16,'Working Together'!$W$50,"")</f>
        <v/>
      </c>
    </row>
    <row r="271" spans="1:19" ht="20.75" customHeight="1" x14ac:dyDescent="0.5">
      <c r="A271">
        <f>'New Instructions'!$D$8</f>
        <v>0</v>
      </c>
      <c r="B271">
        <f>'New Instructions'!$D$10</f>
        <v>0</v>
      </c>
      <c r="C271">
        <f>'New Instructions'!$D$12</f>
        <v>0</v>
      </c>
      <c r="D271" s="209" t="str">
        <f t="shared" si="35"/>
        <v/>
      </c>
      <c r="E271" s="209" t="str">
        <f t="shared" si="39"/>
        <v/>
      </c>
      <c r="F271" s="208" t="str">
        <f t="shared" si="33"/>
        <v/>
      </c>
      <c r="G271" s="208" t="str">
        <f t="shared" si="33"/>
        <v>20</v>
      </c>
      <c r="H271" s="208" t="str">
        <f>LEFT('New Instructions'!D$16,2)</f>
        <v/>
      </c>
      <c r="I271" s="208" t="str">
        <f>IF(F54="","",'Org Culture + Resources'!I54)</f>
        <v/>
      </c>
      <c r="Q271" s="208">
        <f>IF($F125='New Instructions'!D16,'Working Together'!$S$50,"")</f>
        <v>0</v>
      </c>
      <c r="R271" s="208">
        <f>IF($F125='New Instructions'!D16,'Working Together'!$U$50,"")</f>
        <v>0</v>
      </c>
      <c r="S271" s="208">
        <f>IF($F125='New Instructions'!D16,'Working Together'!$W$50,"")</f>
        <v>0</v>
      </c>
    </row>
    <row r="272" spans="1:19" ht="20.75" customHeight="1" x14ac:dyDescent="0.5">
      <c r="A272">
        <f>'New Instructions'!$D$8</f>
        <v>0</v>
      </c>
      <c r="B272">
        <f>'New Instructions'!$D$10</f>
        <v>0</v>
      </c>
      <c r="C272">
        <f>'New Instructions'!$D$12</f>
        <v>0</v>
      </c>
      <c r="D272" s="209" t="str">
        <f t="shared" si="35"/>
        <v/>
      </c>
      <c r="E272" s="209" t="str">
        <f t="shared" si="39"/>
        <v/>
      </c>
      <c r="F272" s="208" t="str">
        <f t="shared" si="33"/>
        <v/>
      </c>
      <c r="G272" s="208" t="str">
        <f t="shared" si="33"/>
        <v>20</v>
      </c>
      <c r="H272" s="208" t="str">
        <f>LEFT('New Instructions'!D$16,2)</f>
        <v/>
      </c>
      <c r="I272" s="208" t="str">
        <f>IF(F55="","",'Org Culture + Resources'!J54)</f>
        <v/>
      </c>
      <c r="Q272" s="208">
        <f>IF($F126='New Instructions'!D16,'Working Together'!$S$50,"")</f>
        <v>0</v>
      </c>
      <c r="R272" s="208">
        <f>IF($F126='New Instructions'!D16,'Working Together'!$U$50,"")</f>
        <v>0</v>
      </c>
      <c r="S272" s="208">
        <f>IF($F126='New Instructions'!D16,'Working Together'!$W$50,"")</f>
        <v>0</v>
      </c>
    </row>
    <row r="273" spans="1:19" ht="20.75" customHeight="1" x14ac:dyDescent="0.5">
      <c r="A273">
        <f>'New Instructions'!$D$8</f>
        <v>0</v>
      </c>
      <c r="B273">
        <f>'New Instructions'!$D$10</f>
        <v>0</v>
      </c>
      <c r="C273">
        <f>'New Instructions'!$D$12</f>
        <v>0</v>
      </c>
      <c r="D273" s="209" t="str">
        <f t="shared" si="35"/>
        <v/>
      </c>
      <c r="E273" s="209" t="str">
        <f t="shared" si="39"/>
        <v/>
      </c>
      <c r="F273" s="208" t="str">
        <f t="shared" si="33"/>
        <v/>
      </c>
      <c r="G273" s="208" t="str">
        <f t="shared" si="33"/>
        <v>20</v>
      </c>
      <c r="H273" s="208" t="str">
        <f>LEFT('New Instructions'!D$16,2)</f>
        <v/>
      </c>
      <c r="I273" s="208" t="str">
        <f>IF(F54="","",'Org Culture + Resources'!K54)</f>
        <v/>
      </c>
      <c r="Q273" s="208">
        <f>IF($F127='New Instructions'!D16,'Working Together'!$S$50,"")</f>
        <v>0</v>
      </c>
      <c r="R273" s="208">
        <f>IF($F127='New Instructions'!D16,'Working Together'!$U$50,"")</f>
        <v>0</v>
      </c>
      <c r="S273" s="208">
        <f>IF($F127='New Instructions'!D16,'Working Together'!$W$50,"")</f>
        <v>0</v>
      </c>
    </row>
    <row r="274" spans="1:19" ht="20.75" customHeight="1" x14ac:dyDescent="0.5">
      <c r="A274">
        <f>'New Instructions'!$D$8</f>
        <v>0</v>
      </c>
      <c r="B274">
        <f>'New Instructions'!$D$10</f>
        <v>0</v>
      </c>
      <c r="C274">
        <f>'New Instructions'!$D$12</f>
        <v>0</v>
      </c>
      <c r="D274" s="209" t="str">
        <f t="shared" si="35"/>
        <v/>
      </c>
      <c r="E274" s="209" t="str">
        <f t="shared" si="39"/>
        <v/>
      </c>
      <c r="F274" s="208" t="str">
        <f t="shared" si="33"/>
        <v/>
      </c>
      <c r="G274" s="208" t="str">
        <f t="shared" si="33"/>
        <v>20</v>
      </c>
      <c r="H274" s="208" t="str">
        <f>LEFT('New Instructions'!D$16,2)</f>
        <v/>
      </c>
      <c r="I274" s="208" t="str">
        <f>IF(F57="","",'Org Culture + Resources'!L54)</f>
        <v/>
      </c>
      <c r="Q274" s="208">
        <f>IF($F128='New Instructions'!D16,'Working Together'!$S$50,"")</f>
        <v>0</v>
      </c>
      <c r="R274" s="208">
        <f>IF($F128='New Instructions'!D16,'Working Together'!$U$50,"")</f>
        <v>0</v>
      </c>
      <c r="S274" s="208">
        <f>IF($F128='New Instructions'!D16,'Working Together'!$W$50,"")</f>
        <v>0</v>
      </c>
    </row>
    <row r="275" spans="1:19" ht="20.75" customHeight="1" x14ac:dyDescent="0.5">
      <c r="A275">
        <f>'New Instructions'!$D$8</f>
        <v>0</v>
      </c>
      <c r="B275">
        <f>'New Instructions'!$D$10</f>
        <v>0</v>
      </c>
      <c r="C275">
        <f>'New Instructions'!$D$12</f>
        <v>0</v>
      </c>
      <c r="D275" s="209" t="str">
        <f t="shared" si="35"/>
        <v/>
      </c>
      <c r="E275" s="209" t="str">
        <f t="shared" si="39"/>
        <v/>
      </c>
      <c r="F275" s="208" t="str">
        <f t="shared" si="33"/>
        <v/>
      </c>
      <c r="G275" s="208">
        <f t="shared" si="33"/>
        <v>0</v>
      </c>
      <c r="H275" s="208" t="str">
        <f>LEFT('New Instructions'!D$16,2)</f>
        <v/>
      </c>
      <c r="I275" s="208" t="str">
        <f>IF(F58="","",'Org Culture + Resources'!M54)</f>
        <v/>
      </c>
      <c r="Q275" s="208">
        <f>IF($F129='New Instructions'!D16,'Working Together'!$S$50,"")</f>
        <v>0</v>
      </c>
      <c r="R275" s="208">
        <f>IF($F129='New Instructions'!D16,'Working Together'!$U$50,"")</f>
        <v>0</v>
      </c>
      <c r="S275" s="208">
        <f>IF($F129='New Instructions'!D16,'Working Together'!$W$50,"")</f>
        <v>0</v>
      </c>
    </row>
    <row r="276" spans="1:19" ht="20.75" customHeight="1" x14ac:dyDescent="0.5">
      <c r="A276">
        <f>'New Instructions'!$D$8</f>
        <v>0</v>
      </c>
      <c r="B276">
        <f>'New Instructions'!$D$10</f>
        <v>0</v>
      </c>
      <c r="C276">
        <f>'New Instructions'!$D$12</f>
        <v>0</v>
      </c>
      <c r="D276" s="209" t="str">
        <f t="shared" si="35"/>
        <v/>
      </c>
      <c r="E276" s="209" t="str">
        <f t="shared" si="39"/>
        <v/>
      </c>
      <c r="F276" s="208" t="str">
        <f t="shared" si="33"/>
        <v/>
      </c>
      <c r="G276" s="208">
        <f t="shared" si="33"/>
        <v>0</v>
      </c>
      <c r="H276" s="208" t="str">
        <f>LEFT('New Instructions'!D$16,2)</f>
        <v/>
      </c>
      <c r="I276" s="208" t="str">
        <f>IF(F59="","",'Org Culture + Resources'!N54)</f>
        <v/>
      </c>
      <c r="Q276" s="208">
        <f>IF($F130='New Instructions'!D16,'Working Together'!$S$50,"")</f>
        <v>0</v>
      </c>
      <c r="R276" s="208">
        <f>IF($F130='New Instructions'!D16,'Working Together'!$U$50,"")</f>
        <v>0</v>
      </c>
      <c r="S276" s="208">
        <f>IF($F130='New Instructions'!D16,'Working Together'!$W$50,"")</f>
        <v>0</v>
      </c>
    </row>
    <row r="277" spans="1:19" ht="20.75" customHeight="1" x14ac:dyDescent="0.5">
      <c r="A277">
        <f>'New Instructions'!$D$8</f>
        <v>0</v>
      </c>
      <c r="B277">
        <f>'New Instructions'!$D$10</f>
        <v>0</v>
      </c>
      <c r="C277">
        <f>'New Instructions'!$D$12</f>
        <v>0</v>
      </c>
      <c r="D277" s="209" t="str">
        <f t="shared" si="35"/>
        <v/>
      </c>
      <c r="E277" s="209" t="str">
        <f t="shared" si="39"/>
        <v/>
      </c>
      <c r="F277" s="208" t="str">
        <f t="shared" si="33"/>
        <v/>
      </c>
      <c r="G277" s="208">
        <f t="shared" si="33"/>
        <v>0</v>
      </c>
      <c r="H277" s="208" t="str">
        <f>LEFT('New Instructions'!D$16,2)</f>
        <v/>
      </c>
      <c r="I277" s="208" t="str">
        <f>IF(F60="","",'Org Culture + Resources'!O54)</f>
        <v/>
      </c>
      <c r="Q277" s="208">
        <f>IF($F131='New Instructions'!D16,'Working Together'!$S$50,"")</f>
        <v>0</v>
      </c>
      <c r="R277" s="208">
        <f>IF($F131='New Instructions'!D16,'Working Together'!$U$50,"")</f>
        <v>0</v>
      </c>
      <c r="S277" s="208">
        <f>IF($F131='New Instructions'!D16,'Working Together'!$W$50,"")</f>
        <v>0</v>
      </c>
    </row>
    <row r="278" spans="1:19" ht="20.75" customHeight="1" x14ac:dyDescent="0.5">
      <c r="A278">
        <f>'New Instructions'!$D$8</f>
        <v>0</v>
      </c>
      <c r="B278">
        <f>'New Instructions'!$D$10</f>
        <v>0</v>
      </c>
      <c r="C278">
        <f>'New Instructions'!$D$12</f>
        <v>0</v>
      </c>
      <c r="D278" s="209" t="str">
        <f t="shared" si="35"/>
        <v/>
      </c>
      <c r="E278" s="209" t="str">
        <f t="shared" si="39"/>
        <v/>
      </c>
      <c r="F278" s="208" t="str">
        <f t="shared" ref="F278:G291" si="40">F207</f>
        <v/>
      </c>
      <c r="G278" s="208">
        <f t="shared" si="40"/>
        <v>0</v>
      </c>
      <c r="H278" s="208" t="str">
        <f>LEFT('New Instructions'!D$16,2)</f>
        <v/>
      </c>
      <c r="I278" s="208" t="str">
        <f>IF(F61="","",'Org Culture + Resources'!P54)</f>
        <v/>
      </c>
      <c r="Q278" s="208">
        <f>IF($F132='New Instructions'!D16,'Working Together'!$S$50,"")</f>
        <v>0</v>
      </c>
      <c r="R278" s="208">
        <f>IF($F132='New Instructions'!D16,'Working Together'!$U$50,"")</f>
        <v>0</v>
      </c>
      <c r="S278" s="208">
        <f>IF($F132='New Instructions'!D16,'Working Together'!$W$50,"")</f>
        <v>0</v>
      </c>
    </row>
    <row r="279" spans="1:19" ht="20.75" customHeight="1" x14ac:dyDescent="0.5">
      <c r="A279">
        <f>'New Instructions'!$D$8</f>
        <v>0</v>
      </c>
      <c r="B279">
        <f>'New Instructions'!$D$10</f>
        <v>0</v>
      </c>
      <c r="C279">
        <f>'New Instructions'!$D$12</f>
        <v>0</v>
      </c>
      <c r="D279" s="209" t="str">
        <f t="shared" si="35"/>
        <v/>
      </c>
      <c r="E279" s="208" t="str">
        <f>'Working Together'!C19</f>
        <v>WT1A</v>
      </c>
      <c r="F279" s="208" t="str">
        <f t="shared" si="40"/>
        <v/>
      </c>
      <c r="G279" s="208">
        <f>'New Instructions'!$D$18</f>
        <v>0</v>
      </c>
      <c r="H279" s="208" t="str">
        <f>LEFT('New Instructions'!D$16,2)</f>
        <v/>
      </c>
      <c r="J279" s="208" t="str">
        <f t="shared" ref="J279:J291" si="41">IF(AND(K279="Yes",L279="Yes"),"Green",IF(AND(K279="Yes",L279="Partly"),"Orange",IF(AND(K279="Yes",OR(L279="No",L279=0)),"Red",IF(OR(K279="No",K279=0),"Grey"))))</f>
        <v>Red</v>
      </c>
      <c r="K279" s="208" t="str">
        <f>'Working Together'!G19</f>
        <v>Yes</v>
      </c>
      <c r="L279" s="208">
        <f>'Working Together'!I19</f>
        <v>0</v>
      </c>
      <c r="M279" s="210" t="str">
        <f>'Working Together'!K19</f>
        <v>dd.mm.yy</v>
      </c>
      <c r="N279" s="208">
        <f>'Working Together'!L19</f>
        <v>0</v>
      </c>
      <c r="O279" s="208">
        <f>'Working Together'!M19</f>
        <v>0</v>
      </c>
      <c r="P279" s="208">
        <f>'Working Together'!N19</f>
        <v>0</v>
      </c>
      <c r="Q279" s="208">
        <f>'Working Together'!S19</f>
        <v>0</v>
      </c>
      <c r="R279" s="208">
        <f>'Working Together'!U19</f>
        <v>0</v>
      </c>
      <c r="S279" s="208">
        <f>'Working Together'!W19</f>
        <v>0</v>
      </c>
    </row>
    <row r="280" spans="1:19" ht="20.75" customHeight="1" x14ac:dyDescent="0.5">
      <c r="A280">
        <f>'New Instructions'!$D$8</f>
        <v>0</v>
      </c>
      <c r="B280">
        <f>'New Instructions'!$D$10</f>
        <v>0</v>
      </c>
      <c r="C280">
        <f>'New Instructions'!$D$12</f>
        <v>0</v>
      </c>
      <c r="D280" s="209" t="str">
        <f t="shared" si="35"/>
        <v/>
      </c>
      <c r="E280" s="208" t="str">
        <f>'Working Together'!C20</f>
        <v>WT1B</v>
      </c>
      <c r="F280" s="208" t="str">
        <f t="shared" si="40"/>
        <v/>
      </c>
      <c r="G280" s="208">
        <f>'New Instructions'!$D$18</f>
        <v>0</v>
      </c>
      <c r="H280" s="208" t="str">
        <f>LEFT('New Instructions'!D$16,2)</f>
        <v/>
      </c>
      <c r="J280" s="208" t="str">
        <f t="shared" si="41"/>
        <v>Red</v>
      </c>
      <c r="K280" s="208" t="str">
        <f>'Working Together'!G20</f>
        <v>Yes</v>
      </c>
      <c r="L280" s="208">
        <f>'Working Together'!I20</f>
        <v>0</v>
      </c>
      <c r="M280" s="210" t="str">
        <f>'Working Together'!K20</f>
        <v>dd.mm.yy</v>
      </c>
      <c r="N280" s="208">
        <f>'Working Together'!L20</f>
        <v>0</v>
      </c>
      <c r="O280" s="208">
        <f>'Working Together'!M20</f>
        <v>0</v>
      </c>
      <c r="P280" s="208">
        <f>'Working Together'!N20</f>
        <v>0</v>
      </c>
      <c r="Q280" s="208">
        <f>'Working Together'!S20</f>
        <v>0</v>
      </c>
      <c r="R280" s="208">
        <f>'Working Together'!U20</f>
        <v>0</v>
      </c>
      <c r="S280" s="208">
        <f>'Working Together'!W20</f>
        <v>0</v>
      </c>
    </row>
    <row r="281" spans="1:19" ht="20.75" customHeight="1" x14ac:dyDescent="0.5">
      <c r="A281">
        <f>'New Instructions'!$D$8</f>
        <v>0</v>
      </c>
      <c r="B281">
        <f>'New Instructions'!$D$10</f>
        <v>0</v>
      </c>
      <c r="C281">
        <f>'New Instructions'!$D$12</f>
        <v>0</v>
      </c>
      <c r="D281" s="209" t="str">
        <f t="shared" si="35"/>
        <v/>
      </c>
      <c r="E281" s="208" t="str">
        <f>'Working Together'!C31</f>
        <v>WT2A</v>
      </c>
      <c r="F281" s="208" t="str">
        <f t="shared" si="40"/>
        <v/>
      </c>
      <c r="G281" s="208">
        <f>'New Instructions'!$D$18</f>
        <v>0</v>
      </c>
      <c r="H281" s="208" t="str">
        <f>LEFT('New Instructions'!D$16,2)</f>
        <v/>
      </c>
      <c r="J281" s="208" t="str">
        <f t="shared" si="41"/>
        <v>Grey</v>
      </c>
      <c r="K281" s="208">
        <f>'Working Together'!G31</f>
        <v>0</v>
      </c>
      <c r="L281" s="208">
        <f>'Working Together'!I31</f>
        <v>0</v>
      </c>
      <c r="M281" s="210" t="str">
        <f>'Working Together'!K31</f>
        <v>dd.mm.yy</v>
      </c>
      <c r="N281" s="208">
        <f>'Working Together'!L31</f>
        <v>0</v>
      </c>
      <c r="O281" s="208">
        <f>'Working Together'!M31</f>
        <v>0</v>
      </c>
      <c r="P281" s="208">
        <f>'Working Together'!N31</f>
        <v>0</v>
      </c>
      <c r="Q281" s="208">
        <f>'Working Together'!S31</f>
        <v>0</v>
      </c>
      <c r="R281" s="208">
        <f>'Working Together'!U31</f>
        <v>0</v>
      </c>
      <c r="S281" s="208">
        <f>'Working Together'!W31</f>
        <v>0</v>
      </c>
    </row>
    <row r="282" spans="1:19" ht="20.75" customHeight="1" x14ac:dyDescent="0.5">
      <c r="A282">
        <f>'New Instructions'!$D$8</f>
        <v>0</v>
      </c>
      <c r="B282">
        <f>'New Instructions'!$D$10</f>
        <v>0</v>
      </c>
      <c r="C282">
        <f>'New Instructions'!$D$12</f>
        <v>0</v>
      </c>
      <c r="D282" s="209" t="str">
        <f t="shared" si="35"/>
        <v/>
      </c>
      <c r="E282" s="208" t="str">
        <f>'Working Together'!C32</f>
        <v>WT2B</v>
      </c>
      <c r="F282" s="208" t="str">
        <f t="shared" si="40"/>
        <v/>
      </c>
      <c r="G282" s="208">
        <f>'New Instructions'!$D$18</f>
        <v>0</v>
      </c>
      <c r="H282" s="208" t="str">
        <f>LEFT('New Instructions'!D$16,2)</f>
        <v/>
      </c>
      <c r="J282" s="208" t="str">
        <f t="shared" si="41"/>
        <v>Grey</v>
      </c>
      <c r="K282" s="208">
        <f>'Working Together'!G32</f>
        <v>0</v>
      </c>
      <c r="L282" s="208">
        <f>'Working Together'!I32</f>
        <v>0</v>
      </c>
      <c r="M282" s="210" t="str">
        <f>'Working Together'!K32</f>
        <v>dd.mm.yy</v>
      </c>
      <c r="N282" s="208">
        <f>'Working Together'!L32</f>
        <v>0</v>
      </c>
      <c r="O282" s="208">
        <f>'Working Together'!M32</f>
        <v>0</v>
      </c>
      <c r="P282" s="208">
        <f>'Working Together'!N32</f>
        <v>0</v>
      </c>
      <c r="Q282" s="208">
        <f>'Working Together'!S32</f>
        <v>0</v>
      </c>
      <c r="R282" s="208">
        <f>'Working Together'!U32</f>
        <v>0</v>
      </c>
      <c r="S282" s="208">
        <f>'Working Together'!W32</f>
        <v>0</v>
      </c>
    </row>
    <row r="283" spans="1:19" ht="20.75" customHeight="1" x14ac:dyDescent="0.5">
      <c r="A283">
        <f>'New Instructions'!$D$8</f>
        <v>0</v>
      </c>
      <c r="B283">
        <f>'New Instructions'!$D$10</f>
        <v>0</v>
      </c>
      <c r="C283">
        <f>'New Instructions'!$D$12</f>
        <v>0</v>
      </c>
      <c r="D283" s="209" t="str">
        <f t="shared" si="35"/>
        <v/>
      </c>
      <c r="E283" s="208" t="str">
        <f>'Working Together'!C33</f>
        <v>WT2C</v>
      </c>
      <c r="F283" s="208" t="str">
        <f t="shared" si="40"/>
        <v/>
      </c>
      <c r="G283" s="208">
        <f>'New Instructions'!$D$18</f>
        <v>0</v>
      </c>
      <c r="H283" s="208" t="str">
        <f>LEFT('New Instructions'!D$16,2)</f>
        <v/>
      </c>
      <c r="J283" s="208" t="str">
        <f t="shared" si="41"/>
        <v>Grey</v>
      </c>
      <c r="K283" s="208">
        <f>'Working Together'!G33</f>
        <v>0</v>
      </c>
      <c r="L283" s="208">
        <f>'Working Together'!I33</f>
        <v>0</v>
      </c>
      <c r="M283" s="210" t="str">
        <f>'Working Together'!K33</f>
        <v>dd.mm.yy</v>
      </c>
      <c r="N283" s="208">
        <f>'Working Together'!L33</f>
        <v>0</v>
      </c>
      <c r="O283" s="208">
        <f>'Working Together'!M33</f>
        <v>0</v>
      </c>
      <c r="P283" s="208">
        <f>'Working Together'!N33</f>
        <v>0</v>
      </c>
      <c r="Q283" s="208">
        <f>'Working Together'!S33</f>
        <v>0</v>
      </c>
      <c r="R283" s="208">
        <f>'Working Together'!U33</f>
        <v>0</v>
      </c>
      <c r="S283" s="208">
        <f>'Working Together'!W33</f>
        <v>0</v>
      </c>
    </row>
    <row r="284" spans="1:19" ht="20.75" customHeight="1" x14ac:dyDescent="0.5">
      <c r="A284">
        <f>'New Instructions'!$D$8</f>
        <v>0</v>
      </c>
      <c r="B284">
        <f>'New Instructions'!$D$10</f>
        <v>0</v>
      </c>
      <c r="C284">
        <f>'New Instructions'!$D$12</f>
        <v>0</v>
      </c>
      <c r="D284" s="209" t="str">
        <f t="shared" ref="D284:D290" si="42">IF(F284="","","Working Together")</f>
        <v/>
      </c>
      <c r="E284" s="208" t="str">
        <f>'Working Together'!C44</f>
        <v>WT3A</v>
      </c>
      <c r="F284" s="208" t="str">
        <f t="shared" si="40"/>
        <v/>
      </c>
      <c r="G284" s="208">
        <f>'New Instructions'!$D$18</f>
        <v>0</v>
      </c>
      <c r="H284" s="208" t="str">
        <f>LEFT('New Instructions'!D$16,2)</f>
        <v/>
      </c>
      <c r="J284" s="208" t="str">
        <f t="shared" si="41"/>
        <v>Grey</v>
      </c>
      <c r="K284" s="208">
        <f>'Working Together'!G44</f>
        <v>0</v>
      </c>
      <c r="L284" s="208">
        <f>'Working Together'!I44</f>
        <v>0</v>
      </c>
      <c r="M284" s="210" t="str">
        <f>'Working Together'!K44</f>
        <v>dd.mm.yy</v>
      </c>
      <c r="N284" s="208">
        <f>'Working Together'!L44</f>
        <v>0</v>
      </c>
      <c r="O284" s="208">
        <f>'Working Together'!M44</f>
        <v>0</v>
      </c>
      <c r="P284" s="208">
        <f>'Working Together'!N44</f>
        <v>0</v>
      </c>
      <c r="Q284" s="208">
        <f>'Working Together'!S44</f>
        <v>0</v>
      </c>
      <c r="R284" s="208">
        <f>'Working Together'!U44</f>
        <v>0</v>
      </c>
      <c r="S284" s="208">
        <f>'Working Together'!W44</f>
        <v>0</v>
      </c>
    </row>
    <row r="285" spans="1:19" ht="20.75" customHeight="1" x14ac:dyDescent="0.5">
      <c r="A285">
        <f>'New Instructions'!$D$8</f>
        <v>0</v>
      </c>
      <c r="B285">
        <f>'New Instructions'!$D$10</f>
        <v>0</v>
      </c>
      <c r="C285">
        <f>'New Instructions'!$D$12</f>
        <v>0</v>
      </c>
      <c r="D285" s="209" t="str">
        <f t="shared" si="42"/>
        <v/>
      </c>
      <c r="E285" s="208" t="str">
        <f>'Working Together'!C45</f>
        <v>WT3B</v>
      </c>
      <c r="F285" s="208" t="str">
        <f t="shared" si="40"/>
        <v/>
      </c>
      <c r="G285" s="208">
        <f>'New Instructions'!$D$18</f>
        <v>0</v>
      </c>
      <c r="H285" s="208" t="str">
        <f>LEFT('New Instructions'!D$16,2)</f>
        <v/>
      </c>
      <c r="J285" s="208" t="str">
        <f t="shared" si="41"/>
        <v>Grey</v>
      </c>
      <c r="K285" s="208">
        <f>'Working Together'!G45</f>
        <v>0</v>
      </c>
      <c r="L285" s="208">
        <f>'Working Together'!I45</f>
        <v>0</v>
      </c>
      <c r="M285" s="210" t="str">
        <f>'Working Together'!K45</f>
        <v>dd.mm.yy</v>
      </c>
      <c r="N285" s="208">
        <f>'Working Together'!L45</f>
        <v>0</v>
      </c>
      <c r="O285" s="208">
        <f>'Working Together'!M45</f>
        <v>0</v>
      </c>
      <c r="P285" s="208">
        <f>'Working Together'!N45</f>
        <v>0</v>
      </c>
      <c r="Q285" s="208">
        <f>'Working Together'!S45</f>
        <v>0</v>
      </c>
      <c r="R285" s="208">
        <f>'Working Together'!U45</f>
        <v>0</v>
      </c>
      <c r="S285" s="208">
        <f>'Working Together'!W45</f>
        <v>0</v>
      </c>
    </row>
    <row r="286" spans="1:19" ht="20.75" customHeight="1" x14ac:dyDescent="0.5">
      <c r="A286">
        <f>'New Instructions'!$D$8</f>
        <v>0</v>
      </c>
      <c r="B286">
        <f>'New Instructions'!$D$10</f>
        <v>0</v>
      </c>
      <c r="C286">
        <f>'New Instructions'!$D$12</f>
        <v>0</v>
      </c>
      <c r="D286" s="209" t="str">
        <f t="shared" si="42"/>
        <v>Working Together</v>
      </c>
      <c r="E286" s="208" t="str">
        <f>'Working Together'!C46</f>
        <v>WT3C</v>
      </c>
      <c r="F286" s="208" t="str">
        <f t="shared" si="40"/>
        <v>20</v>
      </c>
      <c r="G286" s="208">
        <f>'New Instructions'!$D$18</f>
        <v>0</v>
      </c>
      <c r="H286" s="208" t="str">
        <f>LEFT('New Instructions'!D$16,2)</f>
        <v/>
      </c>
      <c r="J286" s="208" t="str">
        <f t="shared" si="41"/>
        <v>Grey</v>
      </c>
      <c r="K286" s="208">
        <f>'Working Together'!G46</f>
        <v>0</v>
      </c>
      <c r="L286" s="208">
        <f>'Working Together'!I46</f>
        <v>0</v>
      </c>
      <c r="M286" s="210" t="str">
        <f>'Working Together'!K46</f>
        <v>dd.mm.yy</v>
      </c>
      <c r="N286" s="208">
        <f>'Working Together'!L46</f>
        <v>0</v>
      </c>
      <c r="O286" s="208">
        <f>'Working Together'!M46</f>
        <v>0</v>
      </c>
      <c r="P286" s="208">
        <f>'Working Together'!N46</f>
        <v>0</v>
      </c>
      <c r="Q286" s="208">
        <f>'Working Together'!S46</f>
        <v>0</v>
      </c>
      <c r="R286" s="208">
        <f>'Working Together'!U46</f>
        <v>0</v>
      </c>
      <c r="S286" s="208">
        <f>'Working Together'!W46</f>
        <v>0</v>
      </c>
    </row>
    <row r="287" spans="1:19" ht="20.75" customHeight="1" x14ac:dyDescent="0.5">
      <c r="A287">
        <f>'New Instructions'!$D$8</f>
        <v>0</v>
      </c>
      <c r="B287">
        <f>'New Instructions'!$D$10</f>
        <v>0</v>
      </c>
      <c r="C287">
        <f>'New Instructions'!$D$12</f>
        <v>0</v>
      </c>
      <c r="D287" s="209" t="str">
        <f t="shared" si="42"/>
        <v>Working Together</v>
      </c>
      <c r="E287" s="208" t="str">
        <f>'Working Together'!C47</f>
        <v>WT3D</v>
      </c>
      <c r="F287" s="208" t="str">
        <f t="shared" si="40"/>
        <v>20</v>
      </c>
      <c r="G287" s="208">
        <f>'New Instructions'!$D$18</f>
        <v>0</v>
      </c>
      <c r="H287" s="208" t="str">
        <f>LEFT('New Instructions'!D$16,2)</f>
        <v/>
      </c>
      <c r="J287" s="208" t="str">
        <f t="shared" si="41"/>
        <v>Grey</v>
      </c>
      <c r="K287" s="208">
        <f>'Working Together'!G47</f>
        <v>0</v>
      </c>
      <c r="L287" s="208">
        <f>'Working Together'!I47</f>
        <v>0</v>
      </c>
      <c r="M287" s="210" t="str">
        <f>'Working Together'!K47</f>
        <v>dd.mm.yy</v>
      </c>
      <c r="N287" s="208">
        <f>'Working Together'!L47</f>
        <v>0</v>
      </c>
      <c r="O287" s="208">
        <f>'Working Together'!M47</f>
        <v>0</v>
      </c>
      <c r="P287" s="208">
        <f>'Working Together'!N47</f>
        <v>0</v>
      </c>
      <c r="Q287" s="208">
        <f>'Working Together'!S47</f>
        <v>0</v>
      </c>
      <c r="R287" s="208">
        <f>'Working Together'!U47</f>
        <v>0</v>
      </c>
      <c r="S287" s="208">
        <f>'Working Together'!W47</f>
        <v>0</v>
      </c>
    </row>
    <row r="288" spans="1:19" ht="20.75" customHeight="1" x14ac:dyDescent="0.5">
      <c r="A288">
        <f>'New Instructions'!$D$8</f>
        <v>0</v>
      </c>
      <c r="B288">
        <f>'New Instructions'!$D$10</f>
        <v>0</v>
      </c>
      <c r="C288">
        <f>'New Instructions'!$D$12</f>
        <v>0</v>
      </c>
      <c r="D288" s="209" t="str">
        <f t="shared" si="42"/>
        <v>Working Together</v>
      </c>
      <c r="E288" s="208" t="str">
        <f>'Working Together'!C58</f>
        <v>WT4A</v>
      </c>
      <c r="F288" s="208" t="str">
        <f t="shared" si="40"/>
        <v>20</v>
      </c>
      <c r="G288" s="208">
        <f>'New Instructions'!$D$18</f>
        <v>0</v>
      </c>
      <c r="H288" s="208" t="str">
        <f>LEFT('New Instructions'!D$16,2)</f>
        <v/>
      </c>
      <c r="J288" s="208" t="str">
        <f t="shared" si="41"/>
        <v>Grey</v>
      </c>
      <c r="K288" s="208">
        <f>'Working Together'!G58</f>
        <v>0</v>
      </c>
      <c r="L288" s="208">
        <f>'Working Together'!I58</f>
        <v>0</v>
      </c>
      <c r="M288" s="210" t="str">
        <f>'Working Together'!K58</f>
        <v>dd.mm.yy</v>
      </c>
      <c r="N288" s="208">
        <f>'Working Together'!L58</f>
        <v>0</v>
      </c>
      <c r="O288" s="208">
        <f>'Working Together'!M58</f>
        <v>0</v>
      </c>
      <c r="P288" s="208">
        <f>'Working Together'!N58</f>
        <v>0</v>
      </c>
      <c r="Q288" s="208">
        <f>'Working Together'!S58</f>
        <v>0</v>
      </c>
      <c r="R288" s="208">
        <f>'Working Together'!U58</f>
        <v>0</v>
      </c>
      <c r="S288" s="208">
        <f>'Working Together'!W58</f>
        <v>0</v>
      </c>
    </row>
    <row r="289" spans="1:19" ht="20.75" customHeight="1" x14ac:dyDescent="0.5">
      <c r="A289">
        <f>'New Instructions'!$D$8</f>
        <v>0</v>
      </c>
      <c r="B289">
        <f>'New Instructions'!$D$10</f>
        <v>0</v>
      </c>
      <c r="C289">
        <f>'New Instructions'!$D$12</f>
        <v>0</v>
      </c>
      <c r="D289" s="209" t="str">
        <f t="shared" si="42"/>
        <v>Working Together</v>
      </c>
      <c r="E289" s="208" t="str">
        <f>'Working Together'!C59</f>
        <v>WT4B</v>
      </c>
      <c r="F289" s="208" t="str">
        <f t="shared" si="40"/>
        <v>20</v>
      </c>
      <c r="G289" s="208">
        <f>'New Instructions'!$D$18</f>
        <v>0</v>
      </c>
      <c r="H289" s="208" t="str">
        <f>LEFT('New Instructions'!D$16,2)</f>
        <v/>
      </c>
      <c r="J289" s="208" t="str">
        <f t="shared" si="41"/>
        <v>Grey</v>
      </c>
      <c r="K289" s="208">
        <f>'Working Together'!G59</f>
        <v>0</v>
      </c>
      <c r="L289" s="208">
        <f>'Working Together'!I59</f>
        <v>0</v>
      </c>
      <c r="M289" s="210" t="str">
        <f>'Working Together'!K59</f>
        <v>dd.mm.yy</v>
      </c>
      <c r="N289" s="208">
        <f>'Working Together'!L59</f>
        <v>0</v>
      </c>
      <c r="O289" s="208">
        <f>'Working Together'!M59</f>
        <v>0</v>
      </c>
      <c r="P289" s="208">
        <f>'Working Together'!N59</f>
        <v>0</v>
      </c>
      <c r="Q289" s="208">
        <f>'Working Together'!S59</f>
        <v>0</v>
      </c>
      <c r="R289" s="208">
        <f>'Working Together'!U59</f>
        <v>0</v>
      </c>
      <c r="S289" s="208">
        <f>'Working Together'!W59</f>
        <v>0</v>
      </c>
    </row>
    <row r="290" spans="1:19" ht="20.75" customHeight="1" x14ac:dyDescent="0.5">
      <c r="A290">
        <f>'New Instructions'!$D$8</f>
        <v>0</v>
      </c>
      <c r="B290">
        <f>'New Instructions'!$D$10</f>
        <v>0</v>
      </c>
      <c r="C290">
        <f>'New Instructions'!$D$12</f>
        <v>0</v>
      </c>
      <c r="D290" s="209" t="str">
        <f t="shared" si="42"/>
        <v/>
      </c>
      <c r="E290" s="208" t="str">
        <f>'Working Together'!C60</f>
        <v>WT4C</v>
      </c>
      <c r="F290" s="208" t="str">
        <f t="shared" si="40"/>
        <v/>
      </c>
      <c r="G290" s="208">
        <f>'New Instructions'!$D$18</f>
        <v>0</v>
      </c>
      <c r="H290" s="208" t="str">
        <f>LEFT('New Instructions'!D$16,2)</f>
        <v/>
      </c>
      <c r="J290" s="208" t="str">
        <f t="shared" si="41"/>
        <v>Grey</v>
      </c>
      <c r="K290" s="208">
        <f>'Working Together'!G60</f>
        <v>0</v>
      </c>
      <c r="L290" s="208">
        <f>'Working Together'!I60</f>
        <v>0</v>
      </c>
      <c r="M290" s="210" t="str">
        <f>'Working Together'!K60</f>
        <v>dd.mm.yy</v>
      </c>
      <c r="N290" s="208">
        <f>'Working Together'!L60</f>
        <v>0</v>
      </c>
      <c r="O290" s="208">
        <f>'Working Together'!M60</f>
        <v>0</v>
      </c>
      <c r="P290" s="208">
        <f>'Working Together'!N60</f>
        <v>0</v>
      </c>
      <c r="Q290" s="208">
        <f>'Working Together'!S60</f>
        <v>0</v>
      </c>
      <c r="R290" s="208">
        <f>'Working Together'!U60</f>
        <v>0</v>
      </c>
      <c r="S290" s="208">
        <f>'Working Together'!W60</f>
        <v>0</v>
      </c>
    </row>
    <row r="291" spans="1:19" ht="20.75" customHeight="1" x14ac:dyDescent="0.5">
      <c r="A291">
        <f>'New Instructions'!$D$8</f>
        <v>0</v>
      </c>
      <c r="B291">
        <f>'New Instructions'!$D$10</f>
        <v>0</v>
      </c>
      <c r="C291">
        <f>'New Instructions'!$D$12</f>
        <v>0</v>
      </c>
      <c r="D291" s="209" t="str">
        <f>IF(F291="","","Working Together")</f>
        <v/>
      </c>
      <c r="E291" s="208" t="str">
        <f>'Working Together'!C61</f>
        <v>WT4D</v>
      </c>
      <c r="F291" s="208" t="str">
        <f t="shared" si="40"/>
        <v/>
      </c>
      <c r="G291" s="208">
        <f>'New Instructions'!$D$18</f>
        <v>0</v>
      </c>
      <c r="H291" s="208" t="str">
        <f>LEFT('New Instructions'!D$16,2)</f>
        <v/>
      </c>
      <c r="J291" s="208" t="str">
        <f t="shared" si="41"/>
        <v>Grey</v>
      </c>
      <c r="K291" s="208">
        <f>'Working Together'!G61</f>
        <v>0</v>
      </c>
      <c r="L291" s="208">
        <f>'Working Together'!I61</f>
        <v>0</v>
      </c>
      <c r="M291" s="210" t="str">
        <f>'Working Together'!K61</f>
        <v>dd.mm.yy</v>
      </c>
      <c r="N291" s="208">
        <f>'Working Together'!L61</f>
        <v>0</v>
      </c>
      <c r="O291" s="208">
        <f>'Working Together'!M61</f>
        <v>0</v>
      </c>
      <c r="P291" s="208">
        <f>'Working Together'!N61</f>
        <v>0</v>
      </c>
      <c r="Q291" s="208">
        <f>'Working Together'!S61</f>
        <v>0</v>
      </c>
      <c r="R291" s="208">
        <f>'Working Together'!U61</f>
        <v>0</v>
      </c>
      <c r="S291" s="208">
        <f>'Working Together'!W61</f>
        <v>0</v>
      </c>
    </row>
  </sheetData>
  <sheetProtection sheet="1" selectLockedCells="1"/>
  <autoFilter ref="A1:S291" xr:uid="{629C3AFF-81E6-4451-869F-B5B921EA3F4C}"/>
  <phoneticPr fontId="5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79DFC-A22B-48A6-9978-497CFF068D4F}">
  <dimension ref="B2:E14"/>
  <sheetViews>
    <sheetView workbookViewId="0">
      <selection activeCell="C14" sqref="C14"/>
    </sheetView>
  </sheetViews>
  <sheetFormatPr defaultRowHeight="16.5" x14ac:dyDescent="0.5"/>
  <sheetData>
    <row r="2" spans="2:5" ht="49.5" x14ac:dyDescent="0.5">
      <c r="C2" t="s">
        <v>246</v>
      </c>
      <c r="D2" t="s">
        <v>120</v>
      </c>
      <c r="E2" t="s">
        <v>121</v>
      </c>
    </row>
    <row r="3" spans="2:5" ht="33" x14ac:dyDescent="0.5">
      <c r="B3">
        <v>1</v>
      </c>
      <c r="C3" t="s">
        <v>255</v>
      </c>
      <c r="D3" t="s">
        <v>265</v>
      </c>
      <c r="E3">
        <v>2020</v>
      </c>
    </row>
    <row r="4" spans="2:5" ht="33" x14ac:dyDescent="0.5">
      <c r="B4">
        <v>2</v>
      </c>
      <c r="C4" t="s">
        <v>256</v>
      </c>
      <c r="D4" t="s">
        <v>266</v>
      </c>
      <c r="E4">
        <v>2021</v>
      </c>
    </row>
    <row r="5" spans="2:5" ht="33" x14ac:dyDescent="0.5">
      <c r="B5">
        <v>3</v>
      </c>
      <c r="C5" t="s">
        <v>247</v>
      </c>
      <c r="D5" t="s">
        <v>267</v>
      </c>
      <c r="E5">
        <v>2022</v>
      </c>
    </row>
    <row r="6" spans="2:5" ht="33" x14ac:dyDescent="0.5">
      <c r="B6">
        <v>4</v>
      </c>
      <c r="C6" t="s">
        <v>248</v>
      </c>
      <c r="D6" t="s">
        <v>268</v>
      </c>
      <c r="E6">
        <v>2023</v>
      </c>
    </row>
    <row r="7" spans="2:5" ht="33" x14ac:dyDescent="0.5">
      <c r="B7">
        <v>5</v>
      </c>
      <c r="C7" t="s">
        <v>249</v>
      </c>
      <c r="D7" t="s">
        <v>257</v>
      </c>
      <c r="E7" s="157" t="str">
        <f>""</f>
        <v/>
      </c>
    </row>
    <row r="8" spans="2:5" ht="33" x14ac:dyDescent="0.5">
      <c r="B8">
        <v>6</v>
      </c>
      <c r="C8" t="s">
        <v>250</v>
      </c>
      <c r="D8" t="s">
        <v>258</v>
      </c>
      <c r="E8" s="157" t="str">
        <f>""</f>
        <v/>
      </c>
    </row>
    <row r="9" spans="2:5" ht="33" x14ac:dyDescent="0.5">
      <c r="B9">
        <v>7</v>
      </c>
      <c r="C9" t="s">
        <v>251</v>
      </c>
      <c r="D9" t="s">
        <v>259</v>
      </c>
      <c r="E9" s="157" t="str">
        <f>""</f>
        <v/>
      </c>
    </row>
    <row r="10" spans="2:5" ht="33" x14ac:dyDescent="0.5">
      <c r="B10">
        <v>8</v>
      </c>
      <c r="C10" t="s">
        <v>252</v>
      </c>
      <c r="D10" t="s">
        <v>260</v>
      </c>
      <c r="E10" s="157" t="str">
        <f>""</f>
        <v/>
      </c>
    </row>
    <row r="11" spans="2:5" x14ac:dyDescent="0.5">
      <c r="B11">
        <v>9</v>
      </c>
      <c r="C11" t="s">
        <v>253</v>
      </c>
      <c r="D11" t="s">
        <v>261</v>
      </c>
      <c r="E11" s="157" t="str">
        <f>""</f>
        <v/>
      </c>
    </row>
    <row r="12" spans="2:5" x14ac:dyDescent="0.5">
      <c r="B12">
        <v>10</v>
      </c>
      <c r="C12" t="s">
        <v>254</v>
      </c>
      <c r="D12" t="s">
        <v>262</v>
      </c>
      <c r="E12" s="157" t="str">
        <f>""</f>
        <v/>
      </c>
    </row>
    <row r="13" spans="2:5" x14ac:dyDescent="0.5">
      <c r="B13">
        <v>11</v>
      </c>
      <c r="C13" t="str">
        <f>""</f>
        <v/>
      </c>
      <c r="D13" t="s">
        <v>263</v>
      </c>
      <c r="E13" s="157" t="str">
        <f>""</f>
        <v/>
      </c>
    </row>
    <row r="14" spans="2:5" x14ac:dyDescent="0.5">
      <c r="B14">
        <v>12</v>
      </c>
      <c r="C14" t="str">
        <f>""</f>
        <v/>
      </c>
      <c r="D14" t="s">
        <v>264</v>
      </c>
      <c r="E14" s="157" t="str">
        <f>""</f>
        <v/>
      </c>
    </row>
  </sheetData>
  <sheetProtection sheet="1" objects="1" scenarios="1" selectLockedCells="1"/>
  <phoneticPr fontId="5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FEC1BCFDCD31443B21593F564BDD928" ma:contentTypeVersion="12" ma:contentTypeDescription="Create a new document." ma:contentTypeScope="" ma:versionID="8fccddc370a55594f27623ddb793026c">
  <xsd:schema xmlns:xsd="http://www.w3.org/2001/XMLSchema" xmlns:xs="http://www.w3.org/2001/XMLSchema" xmlns:p="http://schemas.microsoft.com/office/2006/metadata/properties" xmlns:ns2="62625296-d6a8-4541-82a5-1fb57ec2fb9c" xmlns:ns3="5c77b5a0-3670-4dfb-ab38-b18578db5709" targetNamespace="http://schemas.microsoft.com/office/2006/metadata/properties" ma:root="true" ma:fieldsID="205cb0a2573d220a8b79f9f06df982df" ns2:_="" ns3:_="">
    <xsd:import namespace="62625296-d6a8-4541-82a5-1fb57ec2fb9c"/>
    <xsd:import namespace="5c77b5a0-3670-4dfb-ab38-b18578db570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625296-d6a8-4541-82a5-1fb57ec2fb9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77b5a0-3670-4dfb-ab38-b18578db570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6992DD2-FAEC-4F4B-9865-BC1EF408B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625296-d6a8-4541-82a5-1fb57ec2fb9c"/>
    <ds:schemaRef ds:uri="5c77b5a0-3670-4dfb-ab38-b18578db57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A91BDC-4A46-4A0B-BF6D-2FF8254E6523}">
  <ds:schemaRefs>
    <ds:schemaRef ds:uri="http://schemas.microsoft.com/sharepoint/v3/contenttype/forms"/>
  </ds:schemaRefs>
</ds:datastoreItem>
</file>

<file path=customXml/itemProps3.xml><?xml version="1.0" encoding="utf-8"?>
<ds:datastoreItem xmlns:ds="http://schemas.openxmlformats.org/officeDocument/2006/customXml" ds:itemID="{9C54C58E-A635-4A92-85AE-525F32067B4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20</vt:i4>
      </vt:variant>
    </vt:vector>
  </HeadingPairs>
  <TitlesOfParts>
    <vt:vector size="29" baseType="lpstr">
      <vt:lpstr>New Instructions</vt:lpstr>
      <vt:lpstr>Org Culture + Resources</vt:lpstr>
      <vt:lpstr>Understanding Challenge</vt:lpstr>
      <vt:lpstr>Planning + Implementation</vt:lpstr>
      <vt:lpstr>Working Together</vt:lpstr>
      <vt:lpstr> Visualisation</vt:lpstr>
      <vt:lpstr>Project Timeline</vt:lpstr>
      <vt:lpstr>Data Output</vt:lpstr>
      <vt:lpstr>Lookups</vt:lpstr>
      <vt:lpstr>'Org Culture + Resources'!ColumnTitle1</vt:lpstr>
      <vt:lpstr>'Planning + Implementation'!ColumnTitle1</vt:lpstr>
      <vt:lpstr>'Understanding Challenge'!ColumnTitle1</vt:lpstr>
      <vt:lpstr>'Working Together'!ColumnTitle1</vt:lpstr>
      <vt:lpstr>'Org Culture + Resources'!ColumnTitleRegion1..G5.1</vt:lpstr>
      <vt:lpstr>'Planning + Implementation'!ColumnTitleRegion1..G5.1</vt:lpstr>
      <vt:lpstr>'Understanding Challenge'!ColumnTitleRegion1..G5.1</vt:lpstr>
      <vt:lpstr>'Working Together'!ColumnTitleRegion1..G5.1</vt:lpstr>
      <vt:lpstr>'Org Culture + Resources'!PlanDueDate</vt:lpstr>
      <vt:lpstr>'Planning + Implementation'!PlanDueDate</vt:lpstr>
      <vt:lpstr>'Understanding Challenge'!PlanDueDate</vt:lpstr>
      <vt:lpstr>'Working Together'!PlanDueDate</vt:lpstr>
      <vt:lpstr>'Org Culture + Resources'!Print_Titles</vt:lpstr>
      <vt:lpstr>'Planning + Implementation'!Print_Titles</vt:lpstr>
      <vt:lpstr>'Understanding Challenge'!Print_Titles</vt:lpstr>
      <vt:lpstr>'Working Together'!Print_Titles</vt:lpstr>
      <vt:lpstr>'Org Culture + Resources'!RowTitleRegion2..G3</vt:lpstr>
      <vt:lpstr>'Planning + Implementation'!RowTitleRegion2..G3</vt:lpstr>
      <vt:lpstr>'Understanding Challenge'!RowTitleRegion2..G3</vt:lpstr>
      <vt:lpstr>'Working Together'!RowTitleRegion2..G3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Ellie Murtagh</dc:creator>
  <cp:lastModifiedBy>Ellie Murtagh</cp:lastModifiedBy>
  <dcterms:created xsi:type="dcterms:W3CDTF">2017-11-25T19:49:04Z</dcterms:created>
  <dcterms:modified xsi:type="dcterms:W3CDTF">2020-08-12T21:07:27Z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v-audrs@microsoft.com</vt:lpwstr>
  </property>
  <property fmtid="{D5CDD505-2E9C-101B-9397-08002B2CF9AE}" pid="5" name="MSIP_Label_f42aa342-8706-4288-bd11-ebb85995028c_SetDate">
    <vt:lpwstr>2017-11-25T19:49:12.3280575Z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0x010100EFEC1BCFDCD31443B21593F564BDD928</vt:lpwstr>
  </property>
</Properties>
</file>